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OBJ_Koliště 29 byt 24\FINAL\04_VV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01 D.1.1 Pol" sheetId="13" r:id="rId5"/>
    <sheet name="SO01 D.1.4.2 Pol" sheetId="14" r:id="rId6"/>
    <sheet name="SO01 D.1.4.4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'SO01 D.1.1 Pol'!$1:$7</definedName>
    <definedName name="_xlnm.Print_Titles" localSheetId="5">'SO01 D.1.4.2 Pol'!$1:$7</definedName>
    <definedName name="_xlnm.Print_Titles" localSheetId="6">'SO01 D.1.4.4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Naklady'!$A$1:$X$22</definedName>
    <definedName name="_xlnm.Print_Area" localSheetId="4">'SO01 D.1.1 Pol'!$A$1:$X$435</definedName>
    <definedName name="_xlnm.Print_Area" localSheetId="5">'SO01 D.1.4.2 Pol'!$A$1:$X$151</definedName>
    <definedName name="_xlnm.Print_Area" localSheetId="6">'SO01 D.1.4.4 Pol'!$A$1:$X$71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70" i="15"/>
  <c r="BA40" i="15"/>
  <c r="BA38" i="15"/>
  <c r="BA36" i="15"/>
  <c r="BA34" i="15"/>
  <c r="BA32" i="15"/>
  <c r="G9" i="15"/>
  <c r="G8" i="15" s="1"/>
  <c r="I9" i="15"/>
  <c r="K9" i="15"/>
  <c r="M9" i="15"/>
  <c r="O9" i="15"/>
  <c r="O8" i="15" s="1"/>
  <c r="Q9" i="15"/>
  <c r="V9" i="15"/>
  <c r="V8" i="15" s="1"/>
  <c r="G10" i="15"/>
  <c r="I10" i="15"/>
  <c r="K10" i="15"/>
  <c r="M10" i="15"/>
  <c r="O10" i="15"/>
  <c r="Q10" i="15"/>
  <c r="V10" i="15"/>
  <c r="G11" i="15"/>
  <c r="M11" i="15" s="1"/>
  <c r="I11" i="15"/>
  <c r="K11" i="15"/>
  <c r="O11" i="15"/>
  <c r="Q11" i="15"/>
  <c r="Q8" i="15" s="1"/>
  <c r="V11" i="15"/>
  <c r="G12" i="15"/>
  <c r="I12" i="15"/>
  <c r="K12" i="15"/>
  <c r="M12" i="15"/>
  <c r="O12" i="15"/>
  <c r="Q12" i="15"/>
  <c r="V12" i="15"/>
  <c r="G13" i="15"/>
  <c r="I13" i="15"/>
  <c r="K13" i="15"/>
  <c r="M13" i="15"/>
  <c r="O13" i="15"/>
  <c r="Q13" i="15"/>
  <c r="V13" i="15"/>
  <c r="G14" i="15"/>
  <c r="M14" i="15" s="1"/>
  <c r="I14" i="15"/>
  <c r="K14" i="15"/>
  <c r="O14" i="15"/>
  <c r="Q14" i="15"/>
  <c r="V14" i="15"/>
  <c r="G15" i="15"/>
  <c r="M15" i="15" s="1"/>
  <c r="I15" i="15"/>
  <c r="I8" i="15" s="1"/>
  <c r="K15" i="15"/>
  <c r="O15" i="15"/>
  <c r="Q15" i="15"/>
  <c r="V15" i="15"/>
  <c r="G16" i="15"/>
  <c r="M16" i="15" s="1"/>
  <c r="I16" i="15"/>
  <c r="K16" i="15"/>
  <c r="K8" i="15" s="1"/>
  <c r="O16" i="15"/>
  <c r="Q16" i="15"/>
  <c r="V16" i="15"/>
  <c r="G17" i="15"/>
  <c r="I17" i="15"/>
  <c r="K17" i="15"/>
  <c r="M17" i="15"/>
  <c r="O17" i="15"/>
  <c r="Q17" i="15"/>
  <c r="V17" i="15"/>
  <c r="G18" i="15"/>
  <c r="I18" i="15"/>
  <c r="K18" i="15"/>
  <c r="M18" i="15"/>
  <c r="O18" i="15"/>
  <c r="Q18" i="15"/>
  <c r="V18" i="15"/>
  <c r="G19" i="15"/>
  <c r="M19" i="15" s="1"/>
  <c r="I19" i="15"/>
  <c r="K19" i="15"/>
  <c r="O19" i="15"/>
  <c r="Q19" i="15"/>
  <c r="V19" i="15"/>
  <c r="G20" i="15"/>
  <c r="I20" i="15"/>
  <c r="K20" i="15"/>
  <c r="M20" i="15"/>
  <c r="O20" i="15"/>
  <c r="Q20" i="15"/>
  <c r="V20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Q22" i="15"/>
  <c r="V22" i="15"/>
  <c r="G23" i="15"/>
  <c r="M23" i="15" s="1"/>
  <c r="I23" i="15"/>
  <c r="K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I26" i="15"/>
  <c r="K26" i="15"/>
  <c r="M26" i="15"/>
  <c r="O26" i="15"/>
  <c r="Q26" i="15"/>
  <c r="V26" i="15"/>
  <c r="G27" i="15"/>
  <c r="M27" i="15" s="1"/>
  <c r="I27" i="15"/>
  <c r="K27" i="15"/>
  <c r="O27" i="15"/>
  <c r="Q27" i="15"/>
  <c r="V27" i="15"/>
  <c r="G28" i="15"/>
  <c r="I28" i="15"/>
  <c r="K28" i="15"/>
  <c r="M28" i="15"/>
  <c r="O28" i="15"/>
  <c r="Q28" i="15"/>
  <c r="V28" i="15"/>
  <c r="G29" i="15"/>
  <c r="I29" i="15"/>
  <c r="K29" i="15"/>
  <c r="M29" i="15"/>
  <c r="O29" i="15"/>
  <c r="Q29" i="15"/>
  <c r="V29" i="15"/>
  <c r="G30" i="15"/>
  <c r="M30" i="15" s="1"/>
  <c r="I30" i="15"/>
  <c r="K30" i="15"/>
  <c r="O30" i="15"/>
  <c r="Q30" i="15"/>
  <c r="V30" i="15"/>
  <c r="G31" i="15"/>
  <c r="M31" i="15" s="1"/>
  <c r="I31" i="15"/>
  <c r="K31" i="15"/>
  <c r="O31" i="15"/>
  <c r="Q31" i="15"/>
  <c r="V31" i="15"/>
  <c r="G33" i="15"/>
  <c r="M33" i="15" s="1"/>
  <c r="I33" i="15"/>
  <c r="K33" i="15"/>
  <c r="O33" i="15"/>
  <c r="Q33" i="15"/>
  <c r="V33" i="15"/>
  <c r="G35" i="15"/>
  <c r="I35" i="15"/>
  <c r="K35" i="15"/>
  <c r="M35" i="15"/>
  <c r="O35" i="15"/>
  <c r="Q35" i="15"/>
  <c r="V35" i="15"/>
  <c r="G37" i="15"/>
  <c r="I37" i="15"/>
  <c r="K37" i="15"/>
  <c r="M37" i="15"/>
  <c r="O37" i="15"/>
  <c r="Q37" i="15"/>
  <c r="V37" i="15"/>
  <c r="G39" i="15"/>
  <c r="M39" i="15" s="1"/>
  <c r="I39" i="15"/>
  <c r="K39" i="15"/>
  <c r="O39" i="15"/>
  <c r="Q39" i="15"/>
  <c r="V39" i="15"/>
  <c r="G41" i="15"/>
  <c r="I41" i="15"/>
  <c r="K41" i="15"/>
  <c r="M41" i="15"/>
  <c r="O41" i="15"/>
  <c r="Q41" i="15"/>
  <c r="V41" i="15"/>
  <c r="G43" i="15"/>
  <c r="I43" i="15"/>
  <c r="K43" i="15"/>
  <c r="M43" i="15"/>
  <c r="O43" i="15"/>
  <c r="Q43" i="15"/>
  <c r="V43" i="15"/>
  <c r="G45" i="15"/>
  <c r="M45" i="15" s="1"/>
  <c r="I45" i="15"/>
  <c r="K45" i="15"/>
  <c r="O45" i="15"/>
  <c r="Q45" i="15"/>
  <c r="V45" i="15"/>
  <c r="G46" i="15"/>
  <c r="M46" i="15" s="1"/>
  <c r="I46" i="15"/>
  <c r="K46" i="15"/>
  <c r="O46" i="15"/>
  <c r="Q46" i="15"/>
  <c r="V46" i="15"/>
  <c r="G47" i="15"/>
  <c r="M47" i="15" s="1"/>
  <c r="I47" i="15"/>
  <c r="K47" i="15"/>
  <c r="O47" i="15"/>
  <c r="Q47" i="15"/>
  <c r="V47" i="15"/>
  <c r="G49" i="15"/>
  <c r="I49" i="15"/>
  <c r="I48" i="15" s="1"/>
  <c r="K49" i="15"/>
  <c r="M49" i="15"/>
  <c r="O49" i="15"/>
  <c r="O48" i="15" s="1"/>
  <c r="Q49" i="15"/>
  <c r="Q48" i="15" s="1"/>
  <c r="V49" i="15"/>
  <c r="G50" i="15"/>
  <c r="M50" i="15" s="1"/>
  <c r="I50" i="15"/>
  <c r="K50" i="15"/>
  <c r="O50" i="15"/>
  <c r="Q50" i="15"/>
  <c r="V50" i="15"/>
  <c r="G51" i="15"/>
  <c r="I51" i="15"/>
  <c r="K51" i="15"/>
  <c r="M51" i="15"/>
  <c r="O51" i="15"/>
  <c r="Q51" i="15"/>
  <c r="V51" i="15"/>
  <c r="V48" i="15" s="1"/>
  <c r="G52" i="15"/>
  <c r="I52" i="15"/>
  <c r="K52" i="15"/>
  <c r="M52" i="15"/>
  <c r="O52" i="15"/>
  <c r="Q52" i="15"/>
  <c r="V52" i="15"/>
  <c r="G53" i="15"/>
  <c r="M53" i="15" s="1"/>
  <c r="I53" i="15"/>
  <c r="K53" i="15"/>
  <c r="O53" i="15"/>
  <c r="Q53" i="15"/>
  <c r="V53" i="15"/>
  <c r="G54" i="15"/>
  <c r="M54" i="15" s="1"/>
  <c r="I54" i="15"/>
  <c r="K54" i="15"/>
  <c r="O54" i="15"/>
  <c r="Q54" i="15"/>
  <c r="V54" i="15"/>
  <c r="G55" i="15"/>
  <c r="M55" i="15" s="1"/>
  <c r="I55" i="15"/>
  <c r="K55" i="15"/>
  <c r="K48" i="15" s="1"/>
  <c r="O55" i="15"/>
  <c r="Q55" i="15"/>
  <c r="V55" i="15"/>
  <c r="G56" i="15"/>
  <c r="I56" i="15"/>
  <c r="K56" i="15"/>
  <c r="M56" i="15"/>
  <c r="O56" i="15"/>
  <c r="Q56" i="15"/>
  <c r="V56" i="15"/>
  <c r="G57" i="15"/>
  <c r="I57" i="15"/>
  <c r="K57" i="15"/>
  <c r="M57" i="15"/>
  <c r="O57" i="15"/>
  <c r="Q57" i="15"/>
  <c r="V57" i="15"/>
  <c r="G58" i="15"/>
  <c r="M58" i="15" s="1"/>
  <c r="I58" i="15"/>
  <c r="K58" i="15"/>
  <c r="O58" i="15"/>
  <c r="Q58" i="15"/>
  <c r="V58" i="15"/>
  <c r="G59" i="15"/>
  <c r="I59" i="15"/>
  <c r="K59" i="15"/>
  <c r="M59" i="15"/>
  <c r="O59" i="15"/>
  <c r="Q59" i="15"/>
  <c r="V59" i="15"/>
  <c r="G60" i="15"/>
  <c r="I60" i="15"/>
  <c r="K60" i="15"/>
  <c r="M60" i="15"/>
  <c r="O60" i="15"/>
  <c r="Q60" i="15"/>
  <c r="V60" i="15"/>
  <c r="G61" i="15"/>
  <c r="M61" i="15" s="1"/>
  <c r="I61" i="15"/>
  <c r="K61" i="15"/>
  <c r="O61" i="15"/>
  <c r="Q61" i="15"/>
  <c r="V61" i="15"/>
  <c r="G62" i="15"/>
  <c r="M62" i="15" s="1"/>
  <c r="I62" i="15"/>
  <c r="K62" i="15"/>
  <c r="O62" i="15"/>
  <c r="Q62" i="15"/>
  <c r="V62" i="15"/>
  <c r="G63" i="15"/>
  <c r="M63" i="15" s="1"/>
  <c r="I63" i="15"/>
  <c r="K63" i="15"/>
  <c r="O63" i="15"/>
  <c r="Q63" i="15"/>
  <c r="V63" i="15"/>
  <c r="G64" i="15"/>
  <c r="I64" i="15"/>
  <c r="K64" i="15"/>
  <c r="M64" i="15"/>
  <c r="O64" i="15"/>
  <c r="Q64" i="15"/>
  <c r="V64" i="15"/>
  <c r="G65" i="15"/>
  <c r="I65" i="15"/>
  <c r="K65" i="15"/>
  <c r="M65" i="15"/>
  <c r="O65" i="15"/>
  <c r="Q65" i="15"/>
  <c r="V65" i="15"/>
  <c r="G66" i="15"/>
  <c r="M66" i="15" s="1"/>
  <c r="I66" i="15"/>
  <c r="K66" i="15"/>
  <c r="O66" i="15"/>
  <c r="Q66" i="15"/>
  <c r="V66" i="15"/>
  <c r="G67" i="15"/>
  <c r="I67" i="15"/>
  <c r="M67" i="15"/>
  <c r="Q67" i="15"/>
  <c r="V67" i="15"/>
  <c r="G68" i="15"/>
  <c r="I68" i="15"/>
  <c r="K68" i="15"/>
  <c r="K67" i="15" s="1"/>
  <c r="M68" i="15"/>
  <c r="O68" i="15"/>
  <c r="O67" i="15" s="1"/>
  <c r="Q68" i="15"/>
  <c r="V68" i="15"/>
  <c r="AE70" i="15"/>
  <c r="AF70" i="15"/>
  <c r="G150" i="14"/>
  <c r="BA147" i="14"/>
  <c r="BA146" i="14"/>
  <c r="G8" i="14"/>
  <c r="I8" i="14"/>
  <c r="O8" i="14"/>
  <c r="G9" i="14"/>
  <c r="I9" i="14"/>
  <c r="K9" i="14"/>
  <c r="K8" i="14" s="1"/>
  <c r="M9" i="14"/>
  <c r="M8" i="14" s="1"/>
  <c r="O9" i="14"/>
  <c r="Q9" i="14"/>
  <c r="Q8" i="14" s="1"/>
  <c r="V9" i="14"/>
  <c r="V8" i="14" s="1"/>
  <c r="G12" i="14"/>
  <c r="I12" i="14"/>
  <c r="K12" i="14"/>
  <c r="M12" i="14"/>
  <c r="O12" i="14"/>
  <c r="Q12" i="14"/>
  <c r="V12" i="14"/>
  <c r="G15" i="14"/>
  <c r="I15" i="14"/>
  <c r="K15" i="14"/>
  <c r="M15" i="14"/>
  <c r="O15" i="14"/>
  <c r="Q15" i="14"/>
  <c r="V15" i="14"/>
  <c r="G19" i="14"/>
  <c r="M19" i="14" s="1"/>
  <c r="I19" i="14"/>
  <c r="I18" i="14" s="1"/>
  <c r="K19" i="14"/>
  <c r="K18" i="14" s="1"/>
  <c r="O19" i="14"/>
  <c r="Q19" i="14"/>
  <c r="V19" i="14"/>
  <c r="V18" i="14" s="1"/>
  <c r="G22" i="14"/>
  <c r="M22" i="14" s="1"/>
  <c r="I22" i="14"/>
  <c r="K22" i="14"/>
  <c r="O22" i="14"/>
  <c r="Q22" i="14"/>
  <c r="V22" i="14"/>
  <c r="G24" i="14"/>
  <c r="I24" i="14"/>
  <c r="K24" i="14"/>
  <c r="M24" i="14"/>
  <c r="O24" i="14"/>
  <c r="Q24" i="14"/>
  <c r="V24" i="14"/>
  <c r="G26" i="14"/>
  <c r="I26" i="14"/>
  <c r="K26" i="14"/>
  <c r="M26" i="14"/>
  <c r="O26" i="14"/>
  <c r="O18" i="14" s="1"/>
  <c r="Q26" i="14"/>
  <c r="V26" i="14"/>
  <c r="G28" i="14"/>
  <c r="I28" i="14"/>
  <c r="K28" i="14"/>
  <c r="M28" i="14"/>
  <c r="O28" i="14"/>
  <c r="Q28" i="14"/>
  <c r="Q18" i="14" s="1"/>
  <c r="V28" i="14"/>
  <c r="G30" i="14"/>
  <c r="I30" i="14"/>
  <c r="K30" i="14"/>
  <c r="M30" i="14"/>
  <c r="O30" i="14"/>
  <c r="Q30" i="14"/>
  <c r="V30" i="14"/>
  <c r="G32" i="14"/>
  <c r="I32" i="14"/>
  <c r="K32" i="14"/>
  <c r="M32" i="14"/>
  <c r="O32" i="14"/>
  <c r="Q32" i="14"/>
  <c r="V32" i="14"/>
  <c r="G33" i="14"/>
  <c r="AE150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3" i="14"/>
  <c r="M43" i="14" s="1"/>
  <c r="I43" i="14"/>
  <c r="K43" i="14"/>
  <c r="O43" i="14"/>
  <c r="Q43" i="14"/>
  <c r="V43" i="14"/>
  <c r="G45" i="14"/>
  <c r="M45" i="14" s="1"/>
  <c r="I45" i="14"/>
  <c r="K45" i="14"/>
  <c r="K44" i="14" s="1"/>
  <c r="O45" i="14"/>
  <c r="O44" i="14" s="1"/>
  <c r="Q45" i="14"/>
  <c r="V45" i="14"/>
  <c r="G47" i="14"/>
  <c r="I47" i="14"/>
  <c r="K47" i="14"/>
  <c r="M47" i="14"/>
  <c r="O47" i="14"/>
  <c r="Q47" i="14"/>
  <c r="V47" i="14"/>
  <c r="G49" i="14"/>
  <c r="I49" i="14"/>
  <c r="K49" i="14"/>
  <c r="M49" i="14"/>
  <c r="O49" i="14"/>
  <c r="Q49" i="14"/>
  <c r="V49" i="14"/>
  <c r="G51" i="14"/>
  <c r="I51" i="14"/>
  <c r="K51" i="14"/>
  <c r="M51" i="14"/>
  <c r="O51" i="14"/>
  <c r="Q51" i="14"/>
  <c r="Q44" i="14" s="1"/>
  <c r="V51" i="14"/>
  <c r="G54" i="14"/>
  <c r="I54" i="14"/>
  <c r="K54" i="14"/>
  <c r="M54" i="14"/>
  <c r="O54" i="14"/>
  <c r="Q54" i="14"/>
  <c r="V54" i="14"/>
  <c r="V44" i="14" s="1"/>
  <c r="G57" i="14"/>
  <c r="I57" i="14"/>
  <c r="K57" i="14"/>
  <c r="M57" i="14"/>
  <c r="O57" i="14"/>
  <c r="Q57" i="14"/>
  <c r="V57" i="14"/>
  <c r="G62" i="14"/>
  <c r="M62" i="14" s="1"/>
  <c r="I62" i="14"/>
  <c r="K62" i="14"/>
  <c r="O62" i="14"/>
  <c r="Q62" i="14"/>
  <c r="V62" i="14"/>
  <c r="G64" i="14"/>
  <c r="M64" i="14" s="1"/>
  <c r="I64" i="14"/>
  <c r="I44" i="14" s="1"/>
  <c r="K64" i="14"/>
  <c r="O64" i="14"/>
  <c r="Q64" i="14"/>
  <c r="V64" i="14"/>
  <c r="G66" i="14"/>
  <c r="M66" i="14" s="1"/>
  <c r="I66" i="14"/>
  <c r="K66" i="14"/>
  <c r="O66" i="14"/>
  <c r="Q66" i="14"/>
  <c r="V66" i="14"/>
  <c r="G68" i="14"/>
  <c r="I68" i="14"/>
  <c r="K68" i="14"/>
  <c r="M68" i="14"/>
  <c r="O68" i="14"/>
  <c r="Q68" i="14"/>
  <c r="V68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G73" i="14"/>
  <c r="I73" i="14"/>
  <c r="K73" i="14"/>
  <c r="M73" i="14"/>
  <c r="O73" i="14"/>
  <c r="Q73" i="14"/>
  <c r="V73" i="14"/>
  <c r="G76" i="14"/>
  <c r="M76" i="14" s="1"/>
  <c r="I76" i="14"/>
  <c r="I75" i="14" s="1"/>
  <c r="K76" i="14"/>
  <c r="K75" i="14" s="1"/>
  <c r="O76" i="14"/>
  <c r="Q76" i="14"/>
  <c r="Q75" i="14" s="1"/>
  <c r="V76" i="14"/>
  <c r="G77" i="14"/>
  <c r="M77" i="14" s="1"/>
  <c r="I77" i="14"/>
  <c r="K77" i="14"/>
  <c r="O77" i="14"/>
  <c r="Q77" i="14"/>
  <c r="V77" i="14"/>
  <c r="G81" i="14"/>
  <c r="M81" i="14" s="1"/>
  <c r="I81" i="14"/>
  <c r="K81" i="14"/>
  <c r="O81" i="14"/>
  <c r="Q81" i="14"/>
  <c r="V81" i="14"/>
  <c r="G85" i="14"/>
  <c r="I85" i="14"/>
  <c r="K85" i="14"/>
  <c r="M85" i="14"/>
  <c r="O85" i="14"/>
  <c r="Q85" i="14"/>
  <c r="V85" i="14"/>
  <c r="G90" i="14"/>
  <c r="I90" i="14"/>
  <c r="K90" i="14"/>
  <c r="M90" i="14"/>
  <c r="O90" i="14"/>
  <c r="O75" i="14" s="1"/>
  <c r="Q90" i="14"/>
  <c r="V90" i="14"/>
  <c r="G92" i="14"/>
  <c r="I92" i="14"/>
  <c r="K92" i="14"/>
  <c r="M92" i="14"/>
  <c r="O92" i="14"/>
  <c r="Q92" i="14"/>
  <c r="V92" i="14"/>
  <c r="G94" i="14"/>
  <c r="I94" i="14"/>
  <c r="K94" i="14"/>
  <c r="M94" i="14"/>
  <c r="O94" i="14"/>
  <c r="Q94" i="14"/>
  <c r="V94" i="14"/>
  <c r="V75" i="14" s="1"/>
  <c r="G96" i="14"/>
  <c r="I96" i="14"/>
  <c r="K96" i="14"/>
  <c r="M96" i="14"/>
  <c r="O96" i="14"/>
  <c r="Q96" i="14"/>
  <c r="V96" i="14"/>
  <c r="G97" i="14"/>
  <c r="M97" i="14" s="1"/>
  <c r="I97" i="14"/>
  <c r="K97" i="14"/>
  <c r="O97" i="14"/>
  <c r="Q97" i="14"/>
  <c r="V97" i="14"/>
  <c r="G99" i="14"/>
  <c r="M99" i="14" s="1"/>
  <c r="I99" i="14"/>
  <c r="K99" i="14"/>
  <c r="O99" i="14"/>
  <c r="Q99" i="14"/>
  <c r="V99" i="14"/>
  <c r="G100" i="14"/>
  <c r="M100" i="14" s="1"/>
  <c r="I100" i="14"/>
  <c r="K100" i="14"/>
  <c r="O100" i="14"/>
  <c r="Q100" i="14"/>
  <c r="V100" i="14"/>
  <c r="G103" i="14"/>
  <c r="I103" i="14"/>
  <c r="K103" i="14"/>
  <c r="M103" i="14"/>
  <c r="O103" i="14"/>
  <c r="Q103" i="14"/>
  <c r="V103" i="14"/>
  <c r="G105" i="14"/>
  <c r="I105" i="14"/>
  <c r="K105" i="14"/>
  <c r="M105" i="14"/>
  <c r="O105" i="14"/>
  <c r="Q105" i="14"/>
  <c r="V105" i="14"/>
  <c r="G107" i="14"/>
  <c r="I107" i="14"/>
  <c r="K107" i="14"/>
  <c r="M107" i="14"/>
  <c r="O107" i="14"/>
  <c r="Q107" i="14"/>
  <c r="V107" i="14"/>
  <c r="G110" i="14"/>
  <c r="G109" i="14" s="1"/>
  <c r="I110" i="14"/>
  <c r="I109" i="14" s="1"/>
  <c r="K110" i="14"/>
  <c r="M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M113" i="14" s="1"/>
  <c r="I113" i="14"/>
  <c r="K113" i="14"/>
  <c r="K109" i="14" s="1"/>
  <c r="O113" i="14"/>
  <c r="Q113" i="14"/>
  <c r="V113" i="14"/>
  <c r="G114" i="14"/>
  <c r="I114" i="14"/>
  <c r="K114" i="14"/>
  <c r="M114" i="14"/>
  <c r="O114" i="14"/>
  <c r="Q114" i="14"/>
  <c r="V114" i="14"/>
  <c r="G115" i="14"/>
  <c r="I115" i="14"/>
  <c r="K115" i="14"/>
  <c r="M115" i="14"/>
  <c r="O115" i="14"/>
  <c r="O109" i="14" s="1"/>
  <c r="Q115" i="14"/>
  <c r="V115" i="14"/>
  <c r="G118" i="14"/>
  <c r="I118" i="14"/>
  <c r="K118" i="14"/>
  <c r="M118" i="14"/>
  <c r="O118" i="14"/>
  <c r="Q118" i="14"/>
  <c r="Q109" i="14" s="1"/>
  <c r="V118" i="14"/>
  <c r="G119" i="14"/>
  <c r="I119" i="14"/>
  <c r="K119" i="14"/>
  <c r="M119" i="14"/>
  <c r="O119" i="14"/>
  <c r="Q119" i="14"/>
  <c r="V119" i="14"/>
  <c r="V109" i="14" s="1"/>
  <c r="G120" i="14"/>
  <c r="I120" i="14"/>
  <c r="K120" i="14"/>
  <c r="M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4" i="14"/>
  <c r="M124" i="14" s="1"/>
  <c r="I124" i="14"/>
  <c r="K124" i="14"/>
  <c r="O124" i="14"/>
  <c r="Q124" i="14"/>
  <c r="V124" i="14"/>
  <c r="G125" i="14"/>
  <c r="I125" i="14"/>
  <c r="K125" i="14"/>
  <c r="M125" i="14"/>
  <c r="O125" i="14"/>
  <c r="Q125" i="14"/>
  <c r="V125" i="14"/>
  <c r="G126" i="14"/>
  <c r="I126" i="14"/>
  <c r="K126" i="14"/>
  <c r="M126" i="14"/>
  <c r="O126" i="14"/>
  <c r="Q126" i="14"/>
  <c r="V126" i="14"/>
  <c r="G127" i="14"/>
  <c r="I127" i="14"/>
  <c r="K127" i="14"/>
  <c r="M127" i="14"/>
  <c r="O127" i="14"/>
  <c r="Q127" i="14"/>
  <c r="V127" i="14"/>
  <c r="G128" i="14"/>
  <c r="I128" i="14"/>
  <c r="K128" i="14"/>
  <c r="M128" i="14"/>
  <c r="O128" i="14"/>
  <c r="Q128" i="14"/>
  <c r="V128" i="14"/>
  <c r="G129" i="14"/>
  <c r="I129" i="14"/>
  <c r="K129" i="14"/>
  <c r="M129" i="14"/>
  <c r="O129" i="14"/>
  <c r="Q129" i="14"/>
  <c r="V129" i="14"/>
  <c r="G130" i="14"/>
  <c r="M130" i="14" s="1"/>
  <c r="I130" i="14"/>
  <c r="K130" i="14"/>
  <c r="O130" i="14"/>
  <c r="Q130" i="14"/>
  <c r="V130" i="14"/>
  <c r="G131" i="14"/>
  <c r="M131" i="14" s="1"/>
  <c r="I131" i="14"/>
  <c r="K131" i="14"/>
  <c r="O131" i="14"/>
  <c r="Q131" i="14"/>
  <c r="V131" i="14"/>
  <c r="G132" i="14"/>
  <c r="I132" i="14"/>
  <c r="K132" i="14"/>
  <c r="V132" i="14"/>
  <c r="G133" i="14"/>
  <c r="I133" i="14"/>
  <c r="K133" i="14"/>
  <c r="M133" i="14"/>
  <c r="M132" i="14" s="1"/>
  <c r="O133" i="14"/>
  <c r="O132" i="14" s="1"/>
  <c r="Q133" i="14"/>
  <c r="Q132" i="14" s="1"/>
  <c r="V133" i="14"/>
  <c r="G136" i="14"/>
  <c r="I136" i="14"/>
  <c r="K136" i="14"/>
  <c r="M136" i="14"/>
  <c r="O136" i="14"/>
  <c r="Q136" i="14"/>
  <c r="V136" i="14"/>
  <c r="G138" i="14"/>
  <c r="I138" i="14"/>
  <c r="K138" i="14"/>
  <c r="M138" i="14"/>
  <c r="O138" i="14"/>
  <c r="Q138" i="14"/>
  <c r="V138" i="14"/>
  <c r="V139" i="14"/>
  <c r="G140" i="14"/>
  <c r="I140" i="14"/>
  <c r="I139" i="14" s="1"/>
  <c r="K140" i="14"/>
  <c r="M140" i="14"/>
  <c r="O140" i="14"/>
  <c r="Q140" i="14"/>
  <c r="V140" i="14"/>
  <c r="G141" i="14"/>
  <c r="G139" i="14" s="1"/>
  <c r="I141" i="14"/>
  <c r="K141" i="14"/>
  <c r="K139" i="14" s="1"/>
  <c r="O141" i="14"/>
  <c r="Q141" i="14"/>
  <c r="V141" i="14"/>
  <c r="G142" i="14"/>
  <c r="M142" i="14" s="1"/>
  <c r="I142" i="14"/>
  <c r="K142" i="14"/>
  <c r="O142" i="14"/>
  <c r="Q142" i="14"/>
  <c r="V142" i="14"/>
  <c r="G143" i="14"/>
  <c r="M143" i="14" s="1"/>
  <c r="I143" i="14"/>
  <c r="K143" i="14"/>
  <c r="O143" i="14"/>
  <c r="Q143" i="14"/>
  <c r="V143" i="14"/>
  <c r="G144" i="14"/>
  <c r="I144" i="14"/>
  <c r="K144" i="14"/>
  <c r="M144" i="14"/>
  <c r="O144" i="14"/>
  <c r="Q144" i="14"/>
  <c r="V144" i="14"/>
  <c r="G145" i="14"/>
  <c r="I145" i="14"/>
  <c r="K145" i="14"/>
  <c r="M145" i="14"/>
  <c r="O145" i="14"/>
  <c r="O139" i="14" s="1"/>
  <c r="Q145" i="14"/>
  <c r="V145" i="14"/>
  <c r="G148" i="14"/>
  <c r="I148" i="14"/>
  <c r="K148" i="14"/>
  <c r="M148" i="14"/>
  <c r="O148" i="14"/>
  <c r="Q148" i="14"/>
  <c r="Q139" i="14" s="1"/>
  <c r="V148" i="14"/>
  <c r="AF150" i="14"/>
  <c r="G434" i="13"/>
  <c r="BA296" i="13"/>
  <c r="BA177" i="13"/>
  <c r="BA112" i="13"/>
  <c r="G8" i="13"/>
  <c r="M8" i="13"/>
  <c r="V8" i="13"/>
  <c r="G9" i="13"/>
  <c r="I9" i="13"/>
  <c r="I8" i="13" s="1"/>
  <c r="K9" i="13"/>
  <c r="K8" i="13" s="1"/>
  <c r="M9" i="13"/>
  <c r="O9" i="13"/>
  <c r="O8" i="13" s="1"/>
  <c r="Q9" i="13"/>
  <c r="Q8" i="13" s="1"/>
  <c r="V9" i="13"/>
  <c r="G27" i="13"/>
  <c r="I27" i="13"/>
  <c r="I26" i="13" s="1"/>
  <c r="K27" i="13"/>
  <c r="M27" i="13"/>
  <c r="O27" i="13"/>
  <c r="O26" i="13" s="1"/>
  <c r="Q27" i="13"/>
  <c r="V27" i="13"/>
  <c r="V26" i="13" s="1"/>
  <c r="G31" i="13"/>
  <c r="M31" i="13" s="1"/>
  <c r="I31" i="13"/>
  <c r="K31" i="13"/>
  <c r="O31" i="13"/>
  <c r="Q31" i="13"/>
  <c r="V31" i="13"/>
  <c r="G36" i="13"/>
  <c r="G26" i="13" s="1"/>
  <c r="I36" i="13"/>
  <c r="K36" i="13"/>
  <c r="O36" i="13"/>
  <c r="Q36" i="13"/>
  <c r="Q26" i="13" s="1"/>
  <c r="V36" i="13"/>
  <c r="G40" i="13"/>
  <c r="M40" i="13" s="1"/>
  <c r="I40" i="13"/>
  <c r="K40" i="13"/>
  <c r="O40" i="13"/>
  <c r="Q40" i="13"/>
  <c r="V40" i="13"/>
  <c r="G43" i="13"/>
  <c r="M43" i="13" s="1"/>
  <c r="I43" i="13"/>
  <c r="K43" i="13"/>
  <c r="K26" i="13" s="1"/>
  <c r="O43" i="13"/>
  <c r="Q43" i="13"/>
  <c r="V43" i="13"/>
  <c r="G46" i="13"/>
  <c r="M46" i="13"/>
  <c r="G47" i="13"/>
  <c r="I47" i="13"/>
  <c r="I46" i="13" s="1"/>
  <c r="K47" i="13"/>
  <c r="K46" i="13" s="1"/>
  <c r="M47" i="13"/>
  <c r="O47" i="13"/>
  <c r="O46" i="13" s="1"/>
  <c r="Q47" i="13"/>
  <c r="Q46" i="13" s="1"/>
  <c r="V47" i="13"/>
  <c r="G50" i="13"/>
  <c r="I50" i="13"/>
  <c r="K50" i="13"/>
  <c r="M50" i="13"/>
  <c r="O50" i="13"/>
  <c r="Q50" i="13"/>
  <c r="V50" i="13"/>
  <c r="G53" i="13"/>
  <c r="I53" i="13"/>
  <c r="K53" i="13"/>
  <c r="M53" i="13"/>
  <c r="O53" i="13"/>
  <c r="Q53" i="13"/>
  <c r="V53" i="13"/>
  <c r="V46" i="13" s="1"/>
  <c r="G57" i="13"/>
  <c r="M57" i="13" s="1"/>
  <c r="I57" i="13"/>
  <c r="I56" i="13" s="1"/>
  <c r="K57" i="13"/>
  <c r="O57" i="13"/>
  <c r="Q57" i="13"/>
  <c r="Q56" i="13" s="1"/>
  <c r="V57" i="13"/>
  <c r="V56" i="13" s="1"/>
  <c r="G77" i="13"/>
  <c r="M77" i="13" s="1"/>
  <c r="I77" i="13"/>
  <c r="K77" i="13"/>
  <c r="O77" i="13"/>
  <c r="Q77" i="13"/>
  <c r="V77" i="13"/>
  <c r="G85" i="13"/>
  <c r="M85" i="13" s="1"/>
  <c r="I85" i="13"/>
  <c r="K85" i="13"/>
  <c r="K56" i="13" s="1"/>
  <c r="O85" i="13"/>
  <c r="Q85" i="13"/>
  <c r="V85" i="13"/>
  <c r="G92" i="13"/>
  <c r="I92" i="13"/>
  <c r="K92" i="13"/>
  <c r="M92" i="13"/>
  <c r="O92" i="13"/>
  <c r="Q92" i="13"/>
  <c r="V92" i="13"/>
  <c r="G106" i="13"/>
  <c r="I106" i="13"/>
  <c r="K106" i="13"/>
  <c r="M106" i="13"/>
  <c r="O106" i="13"/>
  <c r="O56" i="13" s="1"/>
  <c r="Q106" i="13"/>
  <c r="V106" i="13"/>
  <c r="G111" i="13"/>
  <c r="I111" i="13"/>
  <c r="K111" i="13"/>
  <c r="M111" i="13"/>
  <c r="O111" i="13"/>
  <c r="Q111" i="13"/>
  <c r="V111" i="13"/>
  <c r="G131" i="13"/>
  <c r="I131" i="13"/>
  <c r="K131" i="13"/>
  <c r="M131" i="13"/>
  <c r="O131" i="13"/>
  <c r="Q131" i="13"/>
  <c r="V131" i="13"/>
  <c r="G151" i="13"/>
  <c r="M151" i="13" s="1"/>
  <c r="I151" i="13"/>
  <c r="K151" i="13"/>
  <c r="O151" i="13"/>
  <c r="Q151" i="13"/>
  <c r="V151" i="13"/>
  <c r="G161" i="13"/>
  <c r="Q161" i="13"/>
  <c r="V161" i="13"/>
  <c r="G162" i="13"/>
  <c r="M162" i="13" s="1"/>
  <c r="M161" i="13" s="1"/>
  <c r="I162" i="13"/>
  <c r="I161" i="13" s="1"/>
  <c r="K162" i="13"/>
  <c r="K161" i="13" s="1"/>
  <c r="O162" i="13"/>
  <c r="O161" i="13" s="1"/>
  <c r="Q162" i="13"/>
  <c r="V162" i="13"/>
  <c r="G167" i="13"/>
  <c r="M167" i="13" s="1"/>
  <c r="I167" i="13"/>
  <c r="K167" i="13"/>
  <c r="O167" i="13"/>
  <c r="Q167" i="13"/>
  <c r="V167" i="13"/>
  <c r="G171" i="13"/>
  <c r="I171" i="13"/>
  <c r="M171" i="13"/>
  <c r="V171" i="13"/>
  <c r="G172" i="13"/>
  <c r="I172" i="13"/>
  <c r="K172" i="13"/>
  <c r="K171" i="13" s="1"/>
  <c r="M172" i="13"/>
  <c r="O172" i="13"/>
  <c r="O171" i="13" s="1"/>
  <c r="Q172" i="13"/>
  <c r="Q171" i="13" s="1"/>
  <c r="V172" i="13"/>
  <c r="G175" i="13"/>
  <c r="K175" i="13"/>
  <c r="Q175" i="13"/>
  <c r="G176" i="13"/>
  <c r="I176" i="13"/>
  <c r="I175" i="13" s="1"/>
  <c r="K176" i="13"/>
  <c r="M176" i="13"/>
  <c r="O176" i="13"/>
  <c r="O175" i="13" s="1"/>
  <c r="Q176" i="13"/>
  <c r="V176" i="13"/>
  <c r="V175" i="13" s="1"/>
  <c r="G184" i="13"/>
  <c r="M184" i="13" s="1"/>
  <c r="M175" i="13" s="1"/>
  <c r="I184" i="13"/>
  <c r="K184" i="13"/>
  <c r="O184" i="13"/>
  <c r="Q184" i="13"/>
  <c r="V184" i="13"/>
  <c r="G188" i="13"/>
  <c r="M188" i="13" s="1"/>
  <c r="I188" i="13"/>
  <c r="I187" i="13" s="1"/>
  <c r="K188" i="13"/>
  <c r="K187" i="13" s="1"/>
  <c r="O188" i="13"/>
  <c r="O187" i="13" s="1"/>
  <c r="Q188" i="13"/>
  <c r="V188" i="13"/>
  <c r="G192" i="13"/>
  <c r="M192" i="13" s="1"/>
  <c r="I192" i="13"/>
  <c r="K192" i="13"/>
  <c r="O192" i="13"/>
  <c r="Q192" i="13"/>
  <c r="V192" i="13"/>
  <c r="G197" i="13"/>
  <c r="I197" i="13"/>
  <c r="K197" i="13"/>
  <c r="M197" i="13"/>
  <c r="O197" i="13"/>
  <c r="Q197" i="13"/>
  <c r="V197" i="13"/>
  <c r="G202" i="13"/>
  <c r="I202" i="13"/>
  <c r="K202" i="13"/>
  <c r="M202" i="13"/>
  <c r="O202" i="13"/>
  <c r="Q202" i="13"/>
  <c r="V202" i="13"/>
  <c r="G206" i="13"/>
  <c r="I206" i="13"/>
  <c r="K206" i="13"/>
  <c r="M206" i="13"/>
  <c r="O206" i="13"/>
  <c r="Q206" i="13"/>
  <c r="Q187" i="13" s="1"/>
  <c r="V206" i="13"/>
  <c r="G213" i="13"/>
  <c r="I213" i="13"/>
  <c r="K213" i="13"/>
  <c r="M213" i="13"/>
  <c r="O213" i="13"/>
  <c r="Q213" i="13"/>
  <c r="V213" i="13"/>
  <c r="V187" i="13" s="1"/>
  <c r="G226" i="13"/>
  <c r="M226" i="13" s="1"/>
  <c r="I226" i="13"/>
  <c r="K226" i="13"/>
  <c r="O226" i="13"/>
  <c r="Q226" i="13"/>
  <c r="V226" i="13"/>
  <c r="G240" i="13"/>
  <c r="M240" i="13" s="1"/>
  <c r="I240" i="13"/>
  <c r="K240" i="13"/>
  <c r="O240" i="13"/>
  <c r="Q240" i="13"/>
  <c r="V240" i="13"/>
  <c r="G250" i="13"/>
  <c r="M250" i="13" s="1"/>
  <c r="I250" i="13"/>
  <c r="K250" i="13"/>
  <c r="O250" i="13"/>
  <c r="Q250" i="13"/>
  <c r="V250" i="13"/>
  <c r="G254" i="13"/>
  <c r="M254" i="13" s="1"/>
  <c r="I254" i="13"/>
  <c r="K254" i="13"/>
  <c r="O254" i="13"/>
  <c r="Q254" i="13"/>
  <c r="V254" i="13"/>
  <c r="G258" i="13"/>
  <c r="I258" i="13"/>
  <c r="K258" i="13"/>
  <c r="M258" i="13"/>
  <c r="O258" i="13"/>
  <c r="Q258" i="13"/>
  <c r="V258" i="13"/>
  <c r="G261" i="13"/>
  <c r="I261" i="13"/>
  <c r="K261" i="13"/>
  <c r="M261" i="13"/>
  <c r="O261" i="13"/>
  <c r="Q261" i="13"/>
  <c r="V261" i="13"/>
  <c r="G264" i="13"/>
  <c r="I264" i="13"/>
  <c r="K264" i="13"/>
  <c r="M264" i="13"/>
  <c r="O264" i="13"/>
  <c r="Q264" i="13"/>
  <c r="V264" i="13"/>
  <c r="G267" i="13"/>
  <c r="I267" i="13"/>
  <c r="K267" i="13"/>
  <c r="M267" i="13"/>
  <c r="O267" i="13"/>
  <c r="Q267" i="13"/>
  <c r="V267" i="13"/>
  <c r="K284" i="13"/>
  <c r="O284" i="13"/>
  <c r="Q284" i="13"/>
  <c r="V284" i="13"/>
  <c r="G285" i="13"/>
  <c r="M285" i="13" s="1"/>
  <c r="M284" i="13" s="1"/>
  <c r="I285" i="13"/>
  <c r="I284" i="13" s="1"/>
  <c r="K285" i="13"/>
  <c r="O285" i="13"/>
  <c r="Q285" i="13"/>
  <c r="V285" i="13"/>
  <c r="G290" i="13"/>
  <c r="I290" i="13"/>
  <c r="O290" i="13"/>
  <c r="V290" i="13"/>
  <c r="G291" i="13"/>
  <c r="M291" i="13" s="1"/>
  <c r="M290" i="13" s="1"/>
  <c r="I291" i="13"/>
  <c r="K291" i="13"/>
  <c r="K290" i="13" s="1"/>
  <c r="O291" i="13"/>
  <c r="Q291" i="13"/>
  <c r="Q290" i="13" s="1"/>
  <c r="V291" i="13"/>
  <c r="G295" i="13"/>
  <c r="I295" i="13"/>
  <c r="K295" i="13"/>
  <c r="M295" i="13"/>
  <c r="O295" i="13"/>
  <c r="Q295" i="13"/>
  <c r="V295" i="13"/>
  <c r="I303" i="13"/>
  <c r="K303" i="13"/>
  <c r="O303" i="13"/>
  <c r="G304" i="13"/>
  <c r="G303" i="13" s="1"/>
  <c r="I304" i="13"/>
  <c r="K304" i="13"/>
  <c r="M304" i="13"/>
  <c r="O304" i="13"/>
  <c r="Q304" i="13"/>
  <c r="Q303" i="13" s="1"/>
  <c r="V304" i="13"/>
  <c r="V303" i="13" s="1"/>
  <c r="G307" i="13"/>
  <c r="I307" i="13"/>
  <c r="K307" i="13"/>
  <c r="M307" i="13"/>
  <c r="O307" i="13"/>
  <c r="Q307" i="13"/>
  <c r="V307" i="13"/>
  <c r="G311" i="13"/>
  <c r="M311" i="13" s="1"/>
  <c r="M303" i="13" s="1"/>
  <c r="I311" i="13"/>
  <c r="K311" i="13"/>
  <c r="O311" i="13"/>
  <c r="Q311" i="13"/>
  <c r="V311" i="13"/>
  <c r="G314" i="13"/>
  <c r="M314" i="13" s="1"/>
  <c r="I314" i="13"/>
  <c r="K314" i="13"/>
  <c r="O314" i="13"/>
  <c r="Q314" i="13"/>
  <c r="V314" i="13"/>
  <c r="G317" i="13"/>
  <c r="M317" i="13" s="1"/>
  <c r="I317" i="13"/>
  <c r="K317" i="13"/>
  <c r="K316" i="13" s="1"/>
  <c r="O317" i="13"/>
  <c r="Q317" i="13"/>
  <c r="Q316" i="13" s="1"/>
  <c r="V317" i="13"/>
  <c r="G318" i="13"/>
  <c r="I318" i="13"/>
  <c r="K318" i="13"/>
  <c r="M318" i="13"/>
  <c r="O318" i="13"/>
  <c r="Q318" i="13"/>
  <c r="V318" i="13"/>
  <c r="G319" i="13"/>
  <c r="I319" i="13"/>
  <c r="K319" i="13"/>
  <c r="M319" i="13"/>
  <c r="O319" i="13"/>
  <c r="O316" i="13" s="1"/>
  <c r="Q319" i="13"/>
  <c r="V319" i="13"/>
  <c r="G320" i="13"/>
  <c r="I320" i="13"/>
  <c r="K320" i="13"/>
  <c r="M320" i="13"/>
  <c r="O320" i="13"/>
  <c r="Q320" i="13"/>
  <c r="V320" i="13"/>
  <c r="G321" i="13"/>
  <c r="I321" i="13"/>
  <c r="K321" i="13"/>
  <c r="M321" i="13"/>
  <c r="O321" i="13"/>
  <c r="Q321" i="13"/>
  <c r="V321" i="13"/>
  <c r="V316" i="13" s="1"/>
  <c r="G323" i="13"/>
  <c r="M323" i="13" s="1"/>
  <c r="I323" i="13"/>
  <c r="K323" i="13"/>
  <c r="O323" i="13"/>
  <c r="Q323" i="13"/>
  <c r="V323" i="13"/>
  <c r="G325" i="13"/>
  <c r="M325" i="13" s="1"/>
  <c r="I325" i="13"/>
  <c r="K325" i="13"/>
  <c r="O325" i="13"/>
  <c r="Q325" i="13"/>
  <c r="V325" i="13"/>
  <c r="G327" i="13"/>
  <c r="M327" i="13" s="1"/>
  <c r="I327" i="13"/>
  <c r="I316" i="13" s="1"/>
  <c r="K327" i="13"/>
  <c r="O327" i="13"/>
  <c r="Q327" i="13"/>
  <c r="V327" i="13"/>
  <c r="G329" i="13"/>
  <c r="M329" i="13" s="1"/>
  <c r="I329" i="13"/>
  <c r="K329" i="13"/>
  <c r="O329" i="13"/>
  <c r="Q329" i="13"/>
  <c r="V329" i="13"/>
  <c r="G331" i="13"/>
  <c r="I331" i="13"/>
  <c r="K331" i="13"/>
  <c r="M331" i="13"/>
  <c r="O331" i="13"/>
  <c r="Q331" i="13"/>
  <c r="V331" i="13"/>
  <c r="K333" i="13"/>
  <c r="O333" i="13"/>
  <c r="G334" i="13"/>
  <c r="G333" i="13" s="1"/>
  <c r="I334" i="13"/>
  <c r="K334" i="13"/>
  <c r="M334" i="13"/>
  <c r="O334" i="13"/>
  <c r="Q334" i="13"/>
  <c r="Q333" i="13" s="1"/>
  <c r="V334" i="13"/>
  <c r="V333" i="13" s="1"/>
  <c r="G337" i="13"/>
  <c r="I337" i="13"/>
  <c r="K337" i="13"/>
  <c r="M337" i="13"/>
  <c r="O337" i="13"/>
  <c r="Q337" i="13"/>
  <c r="V337" i="13"/>
  <c r="G340" i="13"/>
  <c r="M340" i="13" s="1"/>
  <c r="M333" i="13" s="1"/>
  <c r="I340" i="13"/>
  <c r="K340" i="13"/>
  <c r="O340" i="13"/>
  <c r="Q340" i="13"/>
  <c r="V340" i="13"/>
  <c r="G343" i="13"/>
  <c r="M343" i="13" s="1"/>
  <c r="I343" i="13"/>
  <c r="K343" i="13"/>
  <c r="O343" i="13"/>
  <c r="Q343" i="13"/>
  <c r="V343" i="13"/>
  <c r="G346" i="13"/>
  <c r="M346" i="13" s="1"/>
  <c r="I346" i="13"/>
  <c r="I333" i="13" s="1"/>
  <c r="K346" i="13"/>
  <c r="O346" i="13"/>
  <c r="Q346" i="13"/>
  <c r="V346" i="13"/>
  <c r="G348" i="13"/>
  <c r="I348" i="13"/>
  <c r="K348" i="13"/>
  <c r="G349" i="13"/>
  <c r="I349" i="13"/>
  <c r="K349" i="13"/>
  <c r="M349" i="13"/>
  <c r="M348" i="13" s="1"/>
  <c r="O349" i="13"/>
  <c r="O348" i="13" s="1"/>
  <c r="Q349" i="13"/>
  <c r="V349" i="13"/>
  <c r="V348" i="13" s="1"/>
  <c r="G354" i="13"/>
  <c r="I354" i="13"/>
  <c r="K354" i="13"/>
  <c r="M354" i="13"/>
  <c r="O354" i="13"/>
  <c r="Q354" i="13"/>
  <c r="Q348" i="13" s="1"/>
  <c r="V354" i="13"/>
  <c r="O356" i="13"/>
  <c r="Q356" i="13"/>
  <c r="G357" i="13"/>
  <c r="I357" i="13"/>
  <c r="I356" i="13" s="1"/>
  <c r="K357" i="13"/>
  <c r="M357" i="13"/>
  <c r="O357" i="13"/>
  <c r="Q357" i="13"/>
  <c r="V357" i="13"/>
  <c r="V356" i="13" s="1"/>
  <c r="G360" i="13"/>
  <c r="M360" i="13" s="1"/>
  <c r="I360" i="13"/>
  <c r="K360" i="13"/>
  <c r="O360" i="13"/>
  <c r="Q360" i="13"/>
  <c r="V360" i="13"/>
  <c r="G370" i="13"/>
  <c r="G356" i="13" s="1"/>
  <c r="I370" i="13"/>
  <c r="K370" i="13"/>
  <c r="O370" i="13"/>
  <c r="Q370" i="13"/>
  <c r="V370" i="13"/>
  <c r="G373" i="13"/>
  <c r="M373" i="13" s="1"/>
  <c r="I373" i="13"/>
  <c r="K373" i="13"/>
  <c r="O373" i="13"/>
  <c r="Q373" i="13"/>
  <c r="V373" i="13"/>
  <c r="G376" i="13"/>
  <c r="M376" i="13" s="1"/>
  <c r="I376" i="13"/>
  <c r="K376" i="13"/>
  <c r="K356" i="13" s="1"/>
  <c r="O376" i="13"/>
  <c r="Q376" i="13"/>
  <c r="V376" i="13"/>
  <c r="G379" i="13"/>
  <c r="I379" i="13"/>
  <c r="K379" i="13"/>
  <c r="M379" i="13"/>
  <c r="O379" i="13"/>
  <c r="Q379" i="13"/>
  <c r="V379" i="13"/>
  <c r="I380" i="13"/>
  <c r="K380" i="13"/>
  <c r="M380" i="13"/>
  <c r="O380" i="13"/>
  <c r="G381" i="13"/>
  <c r="G380" i="13" s="1"/>
  <c r="I381" i="13"/>
  <c r="K381" i="13"/>
  <c r="M381" i="13"/>
  <c r="O381" i="13"/>
  <c r="Q381" i="13"/>
  <c r="Q380" i="13" s="1"/>
  <c r="V381" i="13"/>
  <c r="V380" i="13" s="1"/>
  <c r="G407" i="13"/>
  <c r="I407" i="13"/>
  <c r="K407" i="13"/>
  <c r="M407" i="13"/>
  <c r="O407" i="13"/>
  <c r="Q407" i="13"/>
  <c r="V407" i="13"/>
  <c r="Q410" i="13"/>
  <c r="V410" i="13"/>
  <c r="G411" i="13"/>
  <c r="M411" i="13" s="1"/>
  <c r="M410" i="13" s="1"/>
  <c r="I411" i="13"/>
  <c r="I410" i="13" s="1"/>
  <c r="K411" i="13"/>
  <c r="O411" i="13"/>
  <c r="Q411" i="13"/>
  <c r="V411" i="13"/>
  <c r="G415" i="13"/>
  <c r="M415" i="13" s="1"/>
  <c r="I415" i="13"/>
  <c r="K415" i="13"/>
  <c r="K410" i="13" s="1"/>
  <c r="O415" i="13"/>
  <c r="Q415" i="13"/>
  <c r="V415" i="13"/>
  <c r="G419" i="13"/>
  <c r="M419" i="13" s="1"/>
  <c r="I419" i="13"/>
  <c r="K419" i="13"/>
  <c r="O419" i="13"/>
  <c r="Q419" i="13"/>
  <c r="V419" i="13"/>
  <c r="G424" i="13"/>
  <c r="I424" i="13"/>
  <c r="K424" i="13"/>
  <c r="M424" i="13"/>
  <c r="O424" i="13"/>
  <c r="Q424" i="13"/>
  <c r="V424" i="13"/>
  <c r="G428" i="13"/>
  <c r="I428" i="13"/>
  <c r="K428" i="13"/>
  <c r="M428" i="13"/>
  <c r="O428" i="13"/>
  <c r="O410" i="13" s="1"/>
  <c r="Q428" i="13"/>
  <c r="V428" i="13"/>
  <c r="AF434" i="13"/>
  <c r="G21" i="12"/>
  <c r="BA19" i="12"/>
  <c r="BA17" i="12"/>
  <c r="BA14" i="12"/>
  <c r="BA12" i="12"/>
  <c r="BA10" i="12"/>
  <c r="G8" i="12"/>
  <c r="I8" i="12"/>
  <c r="V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K15" i="12"/>
  <c r="O15" i="12"/>
  <c r="Q15" i="12"/>
  <c r="G16" i="12"/>
  <c r="I16" i="12"/>
  <c r="I15" i="12" s="1"/>
  <c r="K16" i="12"/>
  <c r="M16" i="12"/>
  <c r="O16" i="12"/>
  <c r="Q16" i="12"/>
  <c r="V16" i="12"/>
  <c r="V15" i="12" s="1"/>
  <c r="G18" i="12"/>
  <c r="M18" i="12" s="1"/>
  <c r="M15" i="12" s="1"/>
  <c r="I18" i="12"/>
  <c r="K18" i="12"/>
  <c r="O18" i="12"/>
  <c r="Q18" i="12"/>
  <c r="V18" i="12"/>
  <c r="AE21" i="12"/>
  <c r="AF21" i="12"/>
  <c r="I20" i="1"/>
  <c r="I19" i="1"/>
  <c r="I18" i="1"/>
  <c r="I17" i="1"/>
  <c r="I16" i="1"/>
  <c r="I80" i="1"/>
  <c r="J79" i="1" s="1"/>
  <c r="F47" i="1"/>
  <c r="G47" i="1"/>
  <c r="G25" i="1" s="1"/>
  <c r="A25" i="1" s="1"/>
  <c r="H46" i="1"/>
  <c r="I46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7" i="1" s="1"/>
  <c r="J56" i="1" l="1"/>
  <c r="J78" i="1"/>
  <c r="J54" i="1"/>
  <c r="J55" i="1"/>
  <c r="J66" i="1"/>
  <c r="J72" i="1"/>
  <c r="J62" i="1"/>
  <c r="J64" i="1"/>
  <c r="J76" i="1"/>
  <c r="J74" i="1"/>
  <c r="J59" i="1"/>
  <c r="J70" i="1"/>
  <c r="J60" i="1"/>
  <c r="J58" i="1"/>
  <c r="J68" i="1"/>
  <c r="A26" i="1"/>
  <c r="G26" i="1"/>
  <c r="G28" i="1"/>
  <c r="G23" i="1"/>
  <c r="M48" i="15"/>
  <c r="M8" i="15"/>
  <c r="G48" i="15"/>
  <c r="M109" i="14"/>
  <c r="M44" i="14"/>
  <c r="M18" i="14"/>
  <c r="M75" i="14"/>
  <c r="G75" i="14"/>
  <c r="G18" i="14"/>
  <c r="G44" i="14"/>
  <c r="M141" i="14"/>
  <c r="M139" i="14" s="1"/>
  <c r="M33" i="14"/>
  <c r="M187" i="13"/>
  <c r="M316" i="13"/>
  <c r="M56" i="13"/>
  <c r="G410" i="13"/>
  <c r="G284" i="13"/>
  <c r="G56" i="13"/>
  <c r="G187" i="13"/>
  <c r="G316" i="13"/>
  <c r="AE434" i="13"/>
  <c r="M370" i="13"/>
  <c r="M356" i="13" s="1"/>
  <c r="M36" i="13"/>
  <c r="M26" i="13" s="1"/>
  <c r="J57" i="1"/>
  <c r="J61" i="1"/>
  <c r="J65" i="1"/>
  <c r="J69" i="1"/>
  <c r="J73" i="1"/>
  <c r="J77" i="1"/>
  <c r="J63" i="1"/>
  <c r="J67" i="1"/>
  <c r="J71" i="1"/>
  <c r="J75" i="1"/>
  <c r="J45" i="1"/>
  <c r="J39" i="1"/>
  <c r="J47" i="1" s="1"/>
  <c r="J44" i="1"/>
  <c r="J46" i="1"/>
  <c r="J40" i="1"/>
  <c r="J43" i="1"/>
  <c r="J41" i="1"/>
  <c r="H47" i="1"/>
  <c r="I21" i="1"/>
  <c r="J28" i="1"/>
  <c r="J26" i="1"/>
  <c r="G38" i="1"/>
  <c r="F38" i="1"/>
  <c r="J23" i="1"/>
  <c r="J24" i="1"/>
  <c r="J25" i="1"/>
  <c r="J27" i="1"/>
  <c r="E24" i="1"/>
  <c r="E26" i="1"/>
  <c r="J80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<sst xmlns="http://schemas.openxmlformats.org/spreadsheetml/2006/main" count="2857" uniqueCount="785">
  <si>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</si>
  <si>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</si>
  <si>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</si>
  <si>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</si>
  <si>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</si>
  <si>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</si>
  <si>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</si>
  <si>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</si>
  <si>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</si>
  <si>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</si>
  <si>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</si>
  <si>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</si>
  <si>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</si>
  <si>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</si>
  <si>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</si>
  <si>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</si>
  <si>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</si>
  <si>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</si>
  <si>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</si>
  <si>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</si>
  <si>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</si>
  <si>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</si>
  <si>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</si>
  <si>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</si>
  <si>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</si>
  <si>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</si>
  <si>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</si>
  <si>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</si>
  <si>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</si>
  <si>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</si>
  <si>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</si>
  <si>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</si>
  <si>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</si>
  <si>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</si>
  <si>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</si>
  <si>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</si>
  <si>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</si>
  <si>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</si>
  <si>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</si>
  <si>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</si>
  <si>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</si>
  <si>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</si>
  <si>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</si>
  <si>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2021/046/1</t>
  </si>
  <si>
    <t>Koliště 29 - oprava bytu č. 24 (57,2 m2)</t>
  </si>
  <si>
    <t>Statutární město Brno - MČ Brno-střed</t>
  </si>
  <si>
    <t>Dominikánská 2</t>
  </si>
  <si>
    <t>Brno</t>
  </si>
  <si>
    <t>60169</t>
  </si>
  <si>
    <t>44992785</t>
  </si>
  <si>
    <t>CZ44992785</t>
  </si>
  <si>
    <t>Létající - inženýři</t>
  </si>
  <si>
    <t>Kounicova 23</t>
  </si>
  <si>
    <t>60200</t>
  </si>
  <si>
    <t>60430435</t>
  </si>
  <si>
    <t>Stavba</t>
  </si>
  <si>
    <t>Ostatní a vedlejší náklady</t>
  </si>
  <si>
    <t>00</t>
  </si>
  <si>
    <t>VEDLEJŠÍ A OSTATNÍ NÁKLADY</t>
  </si>
  <si>
    <t>Stavební objekt</t>
  </si>
  <si>
    <t>SO01</t>
  </si>
  <si>
    <t>KOLIŠTĚ 645/29 BRNO - OPRAVA BYTOVÉ JEDNOTKY č. 24</t>
  </si>
  <si>
    <t>D.1.1</t>
  </si>
  <si>
    <t>ARCHITEKTONICKO - STAVEBNÍ ŘEŠENÍ</t>
  </si>
  <si>
    <t>D.1.4.2</t>
  </si>
  <si>
    <t>Zdravotechnika</t>
  </si>
  <si>
    <t>D.1.4.4</t>
  </si>
  <si>
    <t>Elektroinstalace</t>
  </si>
  <si>
    <t>Celkem za stavbu</t>
  </si>
  <si>
    <t>CZK</t>
  </si>
  <si>
    <t>Rekapitulace dílů</t>
  </si>
  <si>
    <t>Typ dílu</t>
  </si>
  <si>
    <t>Poznámka</t>
  </si>
  <si>
    <t>3</t>
  </si>
  <si>
    <t>Svislé a kompletní konstrukce</t>
  </si>
  <si>
    <t>399</t>
  </si>
  <si>
    <t>Sádrokartonové 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</si>
  <si>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</si>
  <si>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</si>
  <si>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</si>
  <si>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</si>
  <si>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</si>
  <si>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</si>
  <si>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</si>
  <si>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</si>
  <si>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</si>
  <si>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</si>
  <si>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</si>
  <si>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</si>
  <si>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700B</t>
  </si>
  <si>
    <t>Demontáže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</si>
  <si>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</si>
  <si>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</si>
  <si>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</si>
  <si>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</si>
  <si>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</si>
  <si>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</si>
  <si>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</si>
  <si>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</si>
  <si>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</si>
  <si>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</si>
  <si>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</si>
  <si>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</si>
  <si>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</si>
  <si>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</si>
  <si>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</si>
  <si>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</si>
  <si>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</si>
  <si>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</si>
  <si>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</si>
  <si>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</si>
  <si>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</si>
  <si>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</si>
  <si>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</si>
  <si>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</si>
  <si>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</si>
  <si>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</si>
  <si>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</si>
  <si>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</si>
  <si>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</si>
  <si>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</si>
  <si>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</si>
  <si>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</si>
  <si>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</si>
  <si>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</si>
  <si>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</si>
  <si>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</si>
  <si>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</si>
  <si>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</si>
  <si>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</si>
  <si>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</si>
  <si>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</si>
  <si>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</si>
  <si>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</si>
  <si>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</si>
  <si>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</si>
  <si>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</si>
  <si>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</si>
  <si>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</si>
  <si>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</si>
  <si>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</si>
  <si>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</si>
  <si>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</si>
  <si>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</si>
  <si>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</si>
  <si>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</si>
  <si>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</si>
  <si>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</si>
  <si>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</si>
  <si>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</si>
  <si>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</si>
  <si>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</si>
  <si>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</si>
  <si>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</si>
  <si>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21/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</si>
  <si>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</si>
  <si>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</si>
  <si>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</si>
  <si>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</si>
  <si>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</si>
  <si>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</si>
  <si>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</si>
  <si>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</si>
  <si>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</si>
  <si>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</si>
  <si>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</si>
  <si>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</si>
  <si>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</si>
  <si>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</si>
  <si>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</si>
  <si>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</si>
  <si>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</si>
  <si>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</si>
  <si>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</si>
  <si>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</si>
  <si>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Poznámka - NENACEŇOVAT !!!</t>
  </si>
  <si>
    <t>Vlastní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</si>
  <si>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</si>
  <si>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</si>
  <si>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</si>
  <si>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</si>
  <si>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</si>
  <si>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</si>
  <si>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</si>
  <si>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</si>
  <si>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</si>
  <si>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</si>
  <si>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</si>
  <si>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</si>
  <si>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</si>
  <si>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</si>
  <si>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</si>
  <si>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</si>
  <si>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</si>
  <si>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</si>
  <si>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</si>
  <si>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342255024R00</t>
  </si>
  <si>
    <t>Příčky z cihel a tvárnic nepálených příčky z příčkovek pórobetonových tloušťky 100 mm</t>
  </si>
  <si>
    <t>m2</t>
  </si>
  <si>
    <t>801-1</t>
  </si>
  <si>
    <t>včetně pomocného lešení</t>
  </si>
  <si>
    <t>SPI</t>
  </si>
  <si>
    <t xml:space="preserve">D.1.1.3 : </t>
  </si>
  <si>
    <t>3,0*0,9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</si>
  <si>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</si>
  <si>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</si>
  <si>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</si>
  <si>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</si>
  <si>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</si>
  <si>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3,0*1</t>
  </si>
  <si>
    <t>346275114R00</t>
  </si>
  <si>
    <t>Přizdívky a obezdívky z desek pórobetonových tloušťky 125 mm</t>
  </si>
  <si>
    <t>s pomocným lešením o výšce podlahy do 1900 mm a pro zatížení do 1,5 kPa.</t>
  </si>
  <si>
    <t>1,2*0,935</t>
  </si>
  <si>
    <t>34902</t>
  </si>
  <si>
    <t>Zednické osazení a podezdívka sprchových koutů</t>
  </si>
  <si>
    <t xml:space="preserve">ks    </t>
  </si>
  <si>
    <t>1</t>
  </si>
  <si>
    <t>38_01x</t>
  </si>
  <si>
    <t>Úprava zdiva pro závěsné WC</t>
  </si>
  <si>
    <t>ks</t>
  </si>
  <si>
    <t>2</t>
  </si>
  <si>
    <t>342264051RT1</t>
  </si>
  <si>
    <t>Podhledy na kovové konstrukci opláštěné deskami sádrokartonovými nosná konstrukce z profilů CD s přímým uchycením 1x deska, tloušťky 12,5 mm, standard, bez izolace</t>
  </si>
  <si>
    <t>10,9+19,85+15,4</t>
  </si>
  <si>
    <t>342264051RT3</t>
  </si>
  <si>
    <t>Podhledy na kovové konstrukci opláštěné deskami sádrokartonovými nosná konstrukce z profilů CD s přímým uchycením 1x deska, tloušťky 12,5 mm, impregnovaná, bez izolace</t>
  </si>
  <si>
    <t>6,5</t>
  </si>
  <si>
    <t>342264098RT3</t>
  </si>
  <si>
    <t>Příplatky k podhledům sádrokartonovým příplatek k podhledu sádrokartonovému za plochu přes 5 do 10 m2</t>
  </si>
  <si>
    <t>602016193R00</t>
  </si>
  <si>
    <t>Omítka stěn z hotových směsí Doplňkové práce pro omítky stěn z hotových směsí_x000D_
 hloubková penetrace stěn akrylátová</t>
  </si>
  <si>
    <t>po jednotlivých vrstvách</t>
  </si>
  <si>
    <t xml:space="preserve">D.1.1.3, TZ : </t>
  </si>
  <si>
    <t xml:space="preserve">701, 702 : </t>
  </si>
  <si>
    <t>3,0*(3,94*2+4,955*2+5,48*2+2,55*2)</t>
  </si>
  <si>
    <t>-(0,9*2,0+0,8*2,0*4+1,16*1,62+(0,85+0,425)*2,575)</t>
  </si>
  <si>
    <t xml:space="preserve">nezměřitelné 5% : </t>
  </si>
  <si>
    <t>88,18768/100*5</t>
  </si>
  <si>
    <t xml:space="preserve">705 : </t>
  </si>
  <si>
    <t>3,0*(1,25*3,14+3,885*2+2,2+0,521+3,59)</t>
  </si>
  <si>
    <t>-(0,521*0,87+0,8*2,0+1,5*1,465)</t>
  </si>
  <si>
    <t>2,0*(4,135*2+1,59*2+0,9*2)</t>
  </si>
  <si>
    <t xml:space="preserve">705 - obklad : </t>
  </si>
  <si>
    <t>-0,6*(2,09+2,2+0,445+0,935+0,521+1,296*3,14/2)</t>
  </si>
  <si>
    <t xml:space="preserve">704 : </t>
  </si>
  <si>
    <t>1,0*(4,135*2+1,59*2)</t>
  </si>
  <si>
    <t>82,7818/100*5</t>
  </si>
  <si>
    <t>612409991RT2</t>
  </si>
  <si>
    <t>Začištění omítek kolem oken, dveří a obkladů apod. s použitím suché maltové směsi</t>
  </si>
  <si>
    <t>801-4</t>
  </si>
  <si>
    <t>(4,135*2+1,59*2+0,9*2)</t>
  </si>
  <si>
    <t>(0,91+0,315*2+0,525+0,29*2)</t>
  </si>
  <si>
    <t>2,0*2</t>
  </si>
  <si>
    <t>(2,09+2,2+0,445+0,935+0,521+1,296*3,14/2)*2+0,6*2</t>
  </si>
  <si>
    <t>612421211R00</t>
  </si>
  <si>
    <t>Oprava vnitřních vápenných omítek stěn v množství opravované plochy přes 5 do 10 %, hrubých</t>
  </si>
  <si>
    <t>612421411R00</t>
  </si>
  <si>
    <t>Oprava vnitřních vápenných omítek stěn v množství opravované plochy přes 30 do 50 %, hrubých</t>
  </si>
  <si>
    <t>Včetně pomocného pracovního lešení o výšce podlahy do 1900 mm a pro zatížení do 1,5 kPa.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</si>
  <si>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</si>
  <si>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</si>
  <si>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</si>
  <si>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 : </t>
  </si>
  <si>
    <t xml:space="preserve">výměra - viz položka 781415016RU2 : </t>
  </si>
  <si>
    <t>31,490032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</si>
  <si>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</si>
  <si>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</si>
  <si>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</si>
  <si>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612481211RT2</t>
  </si>
  <si>
    <t>Vyztužení povrchu vnitřních stěn sklotextilní síťovinou s dodávkou síťoviny a stěrkového tmelu</t>
  </si>
  <si>
    <t>POL1_1</t>
  </si>
  <si>
    <t xml:space="preserve">na cca 10-ti% plochy : </t>
  </si>
  <si>
    <t>3,0*(3,94*2+4,955*2+5,48*2+2,55*2)/100*10/100*10</t>
  </si>
  <si>
    <t>-(0,9*2,0+0,8*2,0*4+1,16*1,62+(0,85+0,425)*2,575)/100*10/100*10</t>
  </si>
  <si>
    <t>88,18768/100*5/100*10/100*10</t>
  </si>
  <si>
    <t>3,0*(1,25*3,14+3,885*2+2,2+0,521+3,59)/100*50/100*10</t>
  </si>
  <si>
    <t>-(0,521*0,87+0,8*2,0+1,5*1,465)/100*50/100*10</t>
  </si>
  <si>
    <t>2,0*(4,135*2+1,59*2+0,9*2)/100*50/100*10</t>
  </si>
  <si>
    <t>-0,6*(2,09+2,2+0,445+0,935+0,521+1,296*3,14/2)/100*50/100*10</t>
  </si>
  <si>
    <t>1,0*(4,135*2+1,59*2)/100*50/100*10</t>
  </si>
  <si>
    <t>82,7818/100*5/100*50/100*10</t>
  </si>
  <si>
    <t>612401291XX</t>
  </si>
  <si>
    <t>Omítka malých ploch vnitřních stěn na dozdívkách, s použitím suché maltové směsi, vč. perlinky a tmele</t>
  </si>
  <si>
    <t xml:space="preserve">m2    </t>
  </si>
  <si>
    <t xml:space="preserve">D.1.1.2 : </t>
  </si>
  <si>
    <t xml:space="preserve">po otlučených obkladech : </t>
  </si>
  <si>
    <t>1,5*(1,296*3,14+0,521+1,296)</t>
  </si>
  <si>
    <t xml:space="preserve">příčka koupelna : </t>
  </si>
  <si>
    <t>1,0*(0,9*2+0,1)</t>
  </si>
  <si>
    <t>632415120RT2</t>
  </si>
  <si>
    <t>Potěr ze suchých směsí cementový samonivelační vyrovnávací, tloušťky 20 mm, včetně penetrace</t>
  </si>
  <si>
    <t>s rozprostřením a uhlazením</t>
  </si>
  <si>
    <t>00 MPa; tl. vrstvy 2,0 až 30,0 mm</t>
  </si>
  <si>
    <t>4,2</t>
  </si>
  <si>
    <t>632415130RT3</t>
  </si>
  <si>
    <t>Potěr ze suchých směsí cementový samonivelační rychleschnoucí, tloušťky 30 mm, včetně penetrace</t>
  </si>
  <si>
    <t xml:space="preserve">podrobný rozpis výměr - viz položka 952901111R00 : </t>
  </si>
  <si>
    <t>12,1</t>
  </si>
  <si>
    <t>941955001R00</t>
  </si>
  <si>
    <t>Lešení lehké pracovní pomocné pomocné, o výšce lešeňové podlahy do 1,2 m</t>
  </si>
  <si>
    <t>800-3</t>
  </si>
  <si>
    <t>(10,9+19,85+15,4+6,5)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</si>
  <si>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</si>
  <si>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</si>
  <si>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</si>
  <si>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 xml:space="preserve">včetně úklidu společných prostor v průběhu výstavby : </t>
  </si>
  <si>
    <t xml:space="preserve">PVR : </t>
  </si>
  <si>
    <t>10,9+19,85+9,8</t>
  </si>
  <si>
    <t xml:space="preserve">KD : </t>
  </si>
  <si>
    <t>6,5+5,6</t>
  </si>
  <si>
    <t>95_03</t>
  </si>
  <si>
    <t>Zakrývání stávajících prostor, vybavení, výpní otvorů  folií</t>
  </si>
  <si>
    <t xml:space="preserve">výměra - viz položka 952901111R00 : </t>
  </si>
  <si>
    <t>52,65*2</t>
  </si>
  <si>
    <t>965048515R00</t>
  </si>
  <si>
    <t>Broušení betonového povrchu do tloušťky 5 mm</t>
  </si>
  <si>
    <t>801-3</t>
  </si>
  <si>
    <t xml:space="preserve">odstranění nesoudržných vrstev : </t>
  </si>
  <si>
    <t>965081713R00</t>
  </si>
  <si>
    <t>Bourání podlah z keramických dlaždic, tloušťky do 10 mm, plochy přes 1 m2</t>
  </si>
  <si>
    <t>bez podkladního lože, s jakoukoliv výplní spár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</si>
  <si>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</si>
  <si>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</si>
  <si>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</si>
  <si>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 xml:space="preserve">pro 4/T, 5/T : </t>
  </si>
  <si>
    <t>0,525*0,88</t>
  </si>
  <si>
    <t>0,521*0,87</t>
  </si>
  <si>
    <t>970031160R00</t>
  </si>
  <si>
    <t>Jádrové vrtání, kruhové prostupy v cihelném zdivu jádrové vrtání, do D 160 mm</t>
  </si>
  <si>
    <t xml:space="preserve">vč. zapravení : </t>
  </si>
  <si>
    <t>0,5</t>
  </si>
  <si>
    <t>978013121R00</t>
  </si>
  <si>
    <t>Otlučení omítek vápenných nebo vápenocementových vnitřních s vyškrabáním spár, s očištěním zdiva stěn, v rozsahu do 10 %</t>
  </si>
  <si>
    <t>978013161R00</t>
  </si>
  <si>
    <t>Otlučení omítek vápenných nebo vápenocementových vnitřních s vyškrabáním spár, s očištěním zdiva stěn, v rozsahu do 50 %</t>
  </si>
  <si>
    <t>978013191R00</t>
  </si>
  <si>
    <t>Otlučení omítek vápenných nebo vápenocementových vnitřních s vyškrabáním spár, s očištěním zdiva stěn, v rozsahu do 100 %</t>
  </si>
  <si>
    <t>POL1_7</t>
  </si>
  <si>
    <t>2,0*(4,135*2+1,59*2)</t>
  </si>
  <si>
    <t>-2,0*0,8</t>
  </si>
  <si>
    <t>-(0,315*0,91+0,29*0,525)</t>
  </si>
  <si>
    <t>0,3*(0,91+0,315*2+0,525+0,29*2)</t>
  </si>
  <si>
    <t>0,325*2,0*2</t>
  </si>
  <si>
    <t>-1,6*(4,135*2+1,59*2)</t>
  </si>
  <si>
    <t>1,6*0,8</t>
  </si>
  <si>
    <t>-0,325*1,6*2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</si>
  <si>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</si>
  <si>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</si>
  <si>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</si>
  <si>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1,6*(4,135*2+1,59*2)</t>
  </si>
  <si>
    <t>-1,6*0,8</t>
  </si>
  <si>
    <t>0,325*1,6*2</t>
  </si>
  <si>
    <t>766411821R00</t>
  </si>
  <si>
    <t>Demontáž obložení stěn palubkami</t>
  </si>
  <si>
    <t>800-766</t>
  </si>
  <si>
    <t>2,1*(2,22+0,9*2-0,9)</t>
  </si>
  <si>
    <t>(3,0-2,1)*1,85</t>
  </si>
  <si>
    <t>766411822R00</t>
  </si>
  <si>
    <t>Demontáž obložení stěn podkladových roštů</t>
  </si>
  <si>
    <t>766421821R00</t>
  </si>
  <si>
    <t>Demontáž obložení podhledů palubkami</t>
  </si>
  <si>
    <t>2,1*(2,22*0,9)</t>
  </si>
  <si>
    <t>766421822R00</t>
  </si>
  <si>
    <t>Demontáž obložení podhledů podkladových roštů</t>
  </si>
  <si>
    <t>775511800R00</t>
  </si>
  <si>
    <t>Demontáž podlah vlysových lepených včetně lišt</t>
  </si>
  <si>
    <t>800-775</t>
  </si>
  <si>
    <t>5,6</t>
  </si>
  <si>
    <t>784402801R00</t>
  </si>
  <si>
    <t>Odstranění maleb oškrabáním, v místnostech do 3,8 m</t>
  </si>
  <si>
    <t>800-784</t>
  </si>
  <si>
    <t>3,0*(3,94*2+4,955*2+5,48*2+2,55*2)*0,9</t>
  </si>
  <si>
    <t>88,18768/100*5*0,9</t>
  </si>
  <si>
    <t>3,0*(1,25*3,14+3,885*2+2,2+0,521+3,59)*0,5</t>
  </si>
  <si>
    <t>2,0*(4,135*2+1,59*2+0,9*2)*0,5</t>
  </si>
  <si>
    <t>-0,6*(2,09+2,2+0,445+0,935+0,521+1,296*3,14/2)*0,5</t>
  </si>
  <si>
    <t>1,0*(4,135*2+1,59*2)*0,5</t>
  </si>
  <si>
    <t>82,7818/100*5*0,5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</si>
  <si>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</si>
  <si>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</si>
  <si>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</si>
  <si>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oborů 801, 803, 811 a 812</t>
  </si>
  <si>
    <t xml:space="preserve">Hmotnosti z položek s pořadovými čísly: : </t>
  </si>
  <si>
    <t xml:space="preserve">2,3,4,7,8,10,11,12,13,14,15,16,17,18,19,20,21,25, : </t>
  </si>
  <si>
    <t>Součet: : 7,34977</t>
  </si>
  <si>
    <t>711212002RT6</t>
  </si>
  <si>
    <t>Izolace proti vodě stěrka hydroizolační  proti vlkosti a tlakové vodě</t>
  </si>
  <si>
    <t>800-711</t>
  </si>
  <si>
    <t>dvouvrstvá</t>
  </si>
  <si>
    <t>4,2*1,15</t>
  </si>
  <si>
    <t>711210020RAA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</si>
  <si>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</si>
  <si>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</si>
  <si>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</si>
  <si>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</si>
  <si>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</si>
  <si>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</si>
  <si>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>31,490032/100*30</t>
  </si>
  <si>
    <t>713111111R00</t>
  </si>
  <si>
    <t xml:space="preserve">Montáž tepelné izolace stropů kladené vrchem, volně,  </t>
  </si>
  <si>
    <t>800-713</t>
  </si>
  <si>
    <t>713111221RK5</t>
  </si>
  <si>
    <t>Montáž tepelné izolace stropů parotěsná zábrana zavěšených podhledů s přelepením spojů, včetně dodávky fólie</t>
  </si>
  <si>
    <t>včetně dodávky fólie a spojovacích prostředků.</t>
  </si>
  <si>
    <t>63151379.AR</t>
  </si>
  <si>
    <t>deska izolační minerální vlákno; tl. 180,0 mm; součinitel tepelné vodivosti 0,038 W/mK; R = 5,250 m2K/W; obj. hmotnost 30,00 kg/m3; hydrofobizováno</t>
  </si>
  <si>
    <t>SPCM</t>
  </si>
  <si>
    <t>Specifikace</t>
  </si>
  <si>
    <t>POL3_</t>
  </si>
  <si>
    <t>(10,9+19,85+15,4+6,5)*1,02</t>
  </si>
  <si>
    <t>998713203R00</t>
  </si>
  <si>
    <t>Přesun hmot pro izolace tepelné v objektech výšky do 24 m</t>
  </si>
  <si>
    <t>50 m vodorovně</t>
  </si>
  <si>
    <t>01/L18</t>
  </si>
  <si>
    <t>D + M repase stávajících vstupních dveří 900/2070, kompletně dle výkresu D.1.1.4</t>
  </si>
  <si>
    <t>02/L10</t>
  </si>
  <si>
    <t>D + M repase stávajících vnitřních dveří 500/2070, kompletně dle výkresu D.1.1.4</t>
  </si>
  <si>
    <t>03/P10</t>
  </si>
  <si>
    <t>D + M repase stávajících vnitřních dveří 800/2070, kompletně dle výkresu D.1.1.5</t>
  </si>
  <si>
    <t>04/L18</t>
  </si>
  <si>
    <t>1_T</t>
  </si>
  <si>
    <t>Repase venkovních plastových oken 1160/1620, kompletně dle výkresu D.1.1.5</t>
  </si>
  <si>
    <t>1,16*1,62</t>
  </si>
  <si>
    <t>2_T</t>
  </si>
  <si>
    <t>Repase venkovních plastových oken 425/2575 a balkonových dveří 770/2575, kompletně dle výkresu D.1.1.5</t>
  </si>
  <si>
    <t>0,77*2,575+0,425*2,575</t>
  </si>
  <si>
    <t>3_T</t>
  </si>
  <si>
    <t>Repase venkovních plastových oken 1030/910, kompletně dle výkresu D.1.1.5</t>
  </si>
  <si>
    <t>1,03*0,91</t>
  </si>
  <si>
    <t>4_T</t>
  </si>
  <si>
    <t>D + M  venkovních plastových oken 525/880 vč. zapravení a parapetů, kompletně dle výkresu D.1.1.5</t>
  </si>
  <si>
    <t>5_T</t>
  </si>
  <si>
    <t>D + M  venkovních plastových oken 521/870 vč. zapravení a parapetů, kompletně dle výkresu D.1.1.5</t>
  </si>
  <si>
    <t>998766203R00</t>
  </si>
  <si>
    <t>Přesun hmot pro konstrukce truhlářské v objektech výšky do 24 m</t>
  </si>
  <si>
    <t>771575109RU7</t>
  </si>
  <si>
    <t>Montáž podlah vnitřních z dlaždic keramických 300 x 300 mm, režných nebo glazovaných, hladkých, kladených do flexibilního tmele</t>
  </si>
  <si>
    <t>800-771</t>
  </si>
  <si>
    <t>771579791R00</t>
  </si>
  <si>
    <t>Montáž podlah vnitřních z dlaždic keramických Příplatky k položkám montáže podlah keramických příplatek za plochu podlah keramických do 5 m2 jednotlivě</t>
  </si>
  <si>
    <t>771101210R00</t>
  </si>
  <si>
    <t>Příprava podkladu pod dlažby penetrace podkladu pod dlažby</t>
  </si>
  <si>
    <t>597623000C</t>
  </si>
  <si>
    <t>Dlaždice - dle PD</t>
  </si>
  <si>
    <t>12,1*1,15</t>
  </si>
  <si>
    <t>998771203R00</t>
  </si>
  <si>
    <t>Přesun hmot pro podlahy z dlaždic v objektech výšky do 24 m</t>
  </si>
  <si>
    <t>775518010RRRR</t>
  </si>
  <si>
    <t>Repase podlah parketových  - kompletně dle popisu na výkrese, vč. odstranění a likvidace lišt a dodávky nových</t>
  </si>
  <si>
    <t>Vodorovné vnitrostaveništní přemístění do 30 m, odvoz na skládku do 10 km. Bez poplatku za skládku.</t>
  </si>
  <si>
    <t>40,55</t>
  </si>
  <si>
    <t>998775203R00</t>
  </si>
  <si>
    <t>Přesun hmot pro podlahy vlysové a parketové v objektech výšky do 24 m</t>
  </si>
  <si>
    <t>771578011R00</t>
  </si>
  <si>
    <t>Montáž podlah vnitřních z dlaždic keramických Zvláštní úpravy spár spára podlaha-stěna silikonem</t>
  </si>
  <si>
    <t>31,490032*0,33</t>
  </si>
  <si>
    <t>781415016RU2</t>
  </si>
  <si>
    <t>Montáž obkladů vnitřních z obkládaček pórovinových  , nad 200 x 250 mm , lepených do flexibilního tmele</t>
  </si>
  <si>
    <t>0,6*(2,09+2,2+0,445+0,935+0,521+1,296*3,14/2)</t>
  </si>
  <si>
    <t>781491001RT1</t>
  </si>
  <si>
    <t>Lišty k obkladům bez dodávky materiálu</t>
  </si>
  <si>
    <t>5976010XX.01</t>
  </si>
  <si>
    <t>Lišta  pro obklady</t>
  </si>
  <si>
    <t>31,490032*0,33*1,15</t>
  </si>
  <si>
    <t>597813565RXX</t>
  </si>
  <si>
    <t>Obkládačka - dle PD</t>
  </si>
  <si>
    <t>31,490032*1,15</t>
  </si>
  <si>
    <t>998781203R00</t>
  </si>
  <si>
    <t>Přesun hmot pro obklady keramické v objektech výšky do 24 m</t>
  </si>
  <si>
    <t>784450020RA0</t>
  </si>
  <si>
    <t>Malby z malířských směsí disperzní, penetrace jednonásobná, malba dvojnásobná, bílá</t>
  </si>
  <si>
    <t>784450025RA0</t>
  </si>
  <si>
    <t>Malby z malířských směsí disperzní na SDK, penetrace jednonásobná, malba dvojnásobná, bílá</t>
  </si>
  <si>
    <t>979990001R00</t>
  </si>
  <si>
    <t>Poplatek za skládku stavební suti, skupina 17 09 04 z Katalogu odpadů</t>
  </si>
  <si>
    <t>RTS 20/ I</t>
  </si>
  <si>
    <t>POL1_9</t>
  </si>
  <si>
    <t xml:space="preserve">Demontážní hmotnosti z položek s pořadovými čísly: : </t>
  </si>
  <si>
    <t xml:space="preserve">23,24,25,26,27,28,29,30,31,32,33,34,35,36,59, : </t>
  </si>
  <si>
    <t>Součet: : 7,51328</t>
  </si>
  <si>
    <t>979011121R00</t>
  </si>
  <si>
    <t>Svislá doprava suti a vybouraných hmot příplatek za každé další podlaží</t>
  </si>
  <si>
    <t>Součet: : 45,07969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</si>
  <si>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</si>
  <si>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</si>
  <si>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</si>
  <si>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</si>
  <si>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</si>
  <si>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142,75234</t>
  </si>
  <si>
    <t>979082111R00</t>
  </si>
  <si>
    <t>Vnitrostaveništní doprava suti a vybouraných hmot do 10 m</t>
  </si>
  <si>
    <t>Včetně případného složení na staveništní deponii.</t>
  </si>
  <si>
    <t>974031142R00</t>
  </si>
  <si>
    <t>Vysekání rýh v jakémkoliv zdivu cihelném v ploše_x000D_
 do hloubky 70 mm, šířky do 70 mm</t>
  </si>
  <si>
    <t>Včetně pomocného lešení o výšce podlahy do 1900 mm a pro zatížení do 1,5 kPa  (150 kg/m2).</t>
  </si>
  <si>
    <t>Vodovod : 21</t>
  </si>
  <si>
    <t>974031153R00</t>
  </si>
  <si>
    <t>Vysekání rýh v jakémkoliv zdivu cihelném v ploše_x000D_
 do hloubky 100 mm, šířky do 100 mm</t>
  </si>
  <si>
    <t>Kanalizace : 9,5</t>
  </si>
  <si>
    <t>974042553R00</t>
  </si>
  <si>
    <t>Vysekání rýh v podlaze betonové do hloubky 100 mm, šířky do 100 mm</t>
  </si>
  <si>
    <t>nebo dlažbě s betonovým podkladem</t>
  </si>
  <si>
    <t>Kanalizace : 4,5</t>
  </si>
  <si>
    <t>721140802R00</t>
  </si>
  <si>
    <t>Demontáž potrubí z litinových trub do DN 100</t>
  </si>
  <si>
    <t>800-721</t>
  </si>
  <si>
    <t>odpadního nebo dešťového,</t>
  </si>
  <si>
    <t>DN100 : 3,5</t>
  </si>
  <si>
    <t>721171803R00</t>
  </si>
  <si>
    <t>Demontáž potrubí z novodurových trub do D 75 mm</t>
  </si>
  <si>
    <t>odpadního nebo připojovacího,</t>
  </si>
  <si>
    <t>721171808R00</t>
  </si>
  <si>
    <t>Demontáž potrubí z novodurových trub přes D 75 mm do D 114 mm</t>
  </si>
  <si>
    <t>721290823R00</t>
  </si>
  <si>
    <t>Vnitrostaveništní přemístění vybouraných hmot svislý , v objektech výšky přes 12 do 24 m</t>
  </si>
  <si>
    <t>vodorovně do 100 m</t>
  </si>
  <si>
    <t>722130801R00</t>
  </si>
  <si>
    <t>Demontáž potrubí z ocelových trubek závitových do DN 25</t>
  </si>
  <si>
    <t>DN15-20 : 20</t>
  </si>
  <si>
    <t>722130802R00</t>
  </si>
  <si>
    <t>Demontáž potrubí z ocelových trubek závitových přes DN 25 do DN 40</t>
  </si>
  <si>
    <t>DN32 : 7,0</t>
  </si>
  <si>
    <t>722181812R00</t>
  </si>
  <si>
    <t>Demontáž plstěných pásů z trub do D 50</t>
  </si>
  <si>
    <t>722220861R00</t>
  </si>
  <si>
    <t>Demontáž armatur závitových se dvěma závity, G 3/4"</t>
  </si>
  <si>
    <t>kus</t>
  </si>
  <si>
    <t>722260811R00</t>
  </si>
  <si>
    <t>Demontáž vodoměrů závitových G 1/2"</t>
  </si>
  <si>
    <t>722290823R00</t>
  </si>
  <si>
    <t>Vnitrostaveništní přemístění vybouraných hmot svislé, v objektech výšky přes 12 do 24 m</t>
  </si>
  <si>
    <t>vodorovně do 100 m,</t>
  </si>
  <si>
    <t>725110811R00</t>
  </si>
  <si>
    <t>Demontáž klozetů splachovacích</t>
  </si>
  <si>
    <t>soubor</t>
  </si>
  <si>
    <t>725210821R00</t>
  </si>
  <si>
    <t>Demontáž umyvadel umyvadel bez výtokových armatur</t>
  </si>
  <si>
    <t>725210984R00</t>
  </si>
  <si>
    <t>Opravy umyvadel odmontování rohového ventilu G 1/2</t>
  </si>
  <si>
    <t>725220841R00</t>
  </si>
  <si>
    <t>Demontáž van ocelových</t>
  </si>
  <si>
    <t>725590813R00</t>
  </si>
  <si>
    <t>Vnitrostaveništní  přemístění vybouraných hmot svislé, v objektech výšky přes 12 do 24 m</t>
  </si>
  <si>
    <t>725820801R00</t>
  </si>
  <si>
    <t>Demontáž baterií nástěnných do G 3/4"</t>
  </si>
  <si>
    <t>721170909R00</t>
  </si>
  <si>
    <t>Opravy odpadního potrubí novodurového vsazení odbočky, D 110, D 114</t>
  </si>
  <si>
    <t>Včetně pomocného lešení o výšce podlahy do 1900 mm a pro zatížení do 1,5 kPa.</t>
  </si>
  <si>
    <t>721170962R00</t>
  </si>
  <si>
    <t>Opravy odpadního potrubí novodurového propojení dosavadního potrubí PVC, D 63 mm</t>
  </si>
  <si>
    <t>721170965R00</t>
  </si>
  <si>
    <t>Opravy odpadního potrubí novodurového propojení dosavadního potrubí PVC, D 110 mm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</si>
  <si>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</si>
  <si>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</si>
  <si>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</si>
  <si>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</si>
  <si>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</si>
  <si>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</si>
  <si>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</si>
  <si>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</si>
  <si>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</si>
  <si>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</si>
  <si>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výměna stoupacího potrubí : 3,5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</si>
  <si>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</si>
  <si>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</si>
  <si>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</si>
  <si>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</si>
  <si>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</si>
  <si>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</si>
  <si>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</si>
  <si>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</si>
  <si>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</si>
  <si>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15,5+1+3,5</t>
  </si>
  <si>
    <t>725859102R00</t>
  </si>
  <si>
    <t>Montáž ventilu odpadního přes D 32 mm do D 50 mm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</si>
  <si>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</si>
  <si>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</si>
  <si>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</si>
  <si>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55161630R</t>
  </si>
  <si>
    <t>sifon podomítkový, pračkový; plast; 40/50; nerez krytka</t>
  </si>
  <si>
    <t>POL3_1</t>
  </si>
  <si>
    <t>pračka/myčka : 2</t>
  </si>
  <si>
    <t>722131934R00</t>
  </si>
  <si>
    <t>Opravy vodovodního potrubí závitového propojení dosavadního potrubí, DN 32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</si>
  <si>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</si>
  <si>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</si>
  <si>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</si>
  <si>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bez zednických výpomocí.</t>
  </si>
  <si>
    <t>722172732R00</t>
  </si>
  <si>
    <t>Potrubí z plastických hmot polypropylenové potrubí PP-R, D 25 mm, s 4,2 mm, PN 20, polyfúzně svařované, bez zednických výpomocí</t>
  </si>
  <si>
    <t>722172734R00</t>
  </si>
  <si>
    <t>Potrubí z plastických hmot polypropylenové potrubí PP-R, D 40 mm, s 6,7 mm, PN 20, polyfúzně svařované, bez zednických výpomocí</t>
  </si>
  <si>
    <t>výměna stoupacího potrubí-předpoklad : 7,0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</si>
  <si>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</si>
  <si>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</si>
  <si>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</si>
  <si>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722181213RT9</t>
  </si>
  <si>
    <t>Izolace vodovodního potrubí návleková z trubic z pěnového polyetylenu, tloušťka stěny 13 mm, d 28 mm</t>
  </si>
  <si>
    <t>722181213RV9</t>
  </si>
  <si>
    <t>Izolace vodovodního potrubí návleková z trubic z pěnového polyetylenu, tloušťka stěny 13 mm, d 40 mm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</si>
  <si>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</si>
  <si>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</si>
  <si>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</si>
  <si>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</si>
  <si>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</si>
  <si>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722237122R00</t>
  </si>
  <si>
    <t>Kohout kulový, mosazný, vnitřní-vnitřní závit, DN 20, PN 42, včetně dodávky materiálu</t>
  </si>
  <si>
    <t>722280106R00</t>
  </si>
  <si>
    <t>Tlakové zkoušky vodovodního potrubí do DN 32</t>
  </si>
  <si>
    <t>Včetně dodávky vody, uzavření a zabezpečení konců potrubí.</t>
  </si>
  <si>
    <t>24,5+1,5</t>
  </si>
  <si>
    <t>722280107R00</t>
  </si>
  <si>
    <t>Tlakové zkoušky vodovodního potrubí přes DN 32 do DN 40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</si>
  <si>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</si>
  <si>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</si>
  <si>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</si>
  <si>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</si>
  <si>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</si>
  <si>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>vodorovně do 50 m</t>
  </si>
  <si>
    <t>725119306R00</t>
  </si>
  <si>
    <t>Klozetové mísy montáž  závěsné</t>
  </si>
  <si>
    <t>725219401R00</t>
  </si>
  <si>
    <t>Umyvadlo montáž na šrouby do zdiva</t>
  </si>
  <si>
    <t>725249102R00</t>
  </si>
  <si>
    <t>Montáž sprchové mísy a vaničky sprchových mís a vaniček</t>
  </si>
  <si>
    <t>725249103R00</t>
  </si>
  <si>
    <t xml:space="preserve">Montáž sprchového koutu  </t>
  </si>
  <si>
    <t>725814101R00</t>
  </si>
  <si>
    <t>Ventil  rohový, mosazný, s filtrem, bez matky, DN 15 x DN 10, včetně dodávky materiálu</t>
  </si>
  <si>
    <t>725814122R00</t>
  </si>
  <si>
    <t>Ventil  pračkový, mosazný, se zpětnou klapkou, DN 15 x DN 20, včetně dodávky materiálu</t>
  </si>
  <si>
    <t>pračka/myčka : 1+1</t>
  </si>
  <si>
    <t xml:space="preserve">Myčka a pračka není součástí dodávky. : </t>
  </si>
  <si>
    <t>725829301R00</t>
  </si>
  <si>
    <t>Montáž baterií umyvadlových a dřezových umyvadlové a dřezové stojánkové</t>
  </si>
  <si>
    <t>725849200R00</t>
  </si>
  <si>
    <t>Montáž baterie sprchové nastavitelná výška</t>
  </si>
  <si>
    <t>725849302R00</t>
  </si>
  <si>
    <t>Montáž baterie sprchové držáku sprchy</t>
  </si>
  <si>
    <t>725980122R00</t>
  </si>
  <si>
    <t>Dvířka z plastu, 200 x 300 mm, včetně dodávky materiálu</t>
  </si>
  <si>
    <t>998725103R00</t>
  </si>
  <si>
    <t>Přesun hmot pro zařizovací předměty v objektech výšky do 24 m</t>
  </si>
  <si>
    <t>55145001R</t>
  </si>
  <si>
    <t>baterie umyvadlová směšovací; stojánková; ovládání pákové; povrch chrom; v. výtoku 53 mm</t>
  </si>
  <si>
    <t>55145009R</t>
  </si>
  <si>
    <t>baterie sprchová nástěnná; rozteč 150 mm; ovládání pákové; povrch chrom; příslušenství sprchová tyč</t>
  </si>
  <si>
    <t>55145352R</t>
  </si>
  <si>
    <t>kombinace sprchová držák pevný; ruční sprcha d 68 mm; hadice 150 cm; povrch chrom</t>
  </si>
  <si>
    <t>551674068R</t>
  </si>
  <si>
    <t>sedátko klozetové s poklopem; plast; antibakteriální; bílé; úchyty ocelové</t>
  </si>
  <si>
    <t>55484471.AR</t>
  </si>
  <si>
    <t>dveře sprchové zasouvací; třídílné; h = 1 850,0 mm; š = 900,0 mm; š. vstupu 470 mm; výplň dezén pearl</t>
  </si>
  <si>
    <t>64214361R</t>
  </si>
  <si>
    <t>umyvadlo š = 600 mm; hl. 490 mm; diturvit; s otvorem pro baterii; s přepadem; bílá; uchycení šrouby</t>
  </si>
  <si>
    <t>64240062R</t>
  </si>
  <si>
    <t>mísa klozetová diturvit závěsná; h = 360 mm; š = 360 mm; hl. 530 mm; splach. hluboké; sedátko s poklopem; bílá</t>
  </si>
  <si>
    <t>642938096R</t>
  </si>
  <si>
    <t>vanička sprchová čtvercová; l = 900,0 mm; š = 900 mm; hl = 100 mm; průměr odpadu 62 mm; diturvit; bílá; umístění při stěně, v rohu</t>
  </si>
  <si>
    <t>726211123R00</t>
  </si>
  <si>
    <t>Klozet montážní prvek pro zavěšené WC s nádržkou, pro instalaci s mokrými procesy do masivních zděných konstrukcí nebo pro předstěnovou instalaci s předezděním, bez soupravy na tlumení hluku, bez ovladacího tlačitka, ovládání zepředu, stavební výška 108 cm, včetně dodávky materiálu</t>
  </si>
  <si>
    <t>ovladacího tlačitka, ovládání zepředu, stavební výška 108 cm, včetně dodávky materiálu</t>
  </si>
  <si>
    <t>Včetně dodávky a připevnění montážního prvku vč. napojení na kanalizační popř. vodovodní potrubí.</t>
  </si>
  <si>
    <t>998726123R00</t>
  </si>
  <si>
    <t>Přesun hmot pro předstěnové systémy v objektech výšky do 24 m</t>
  </si>
  <si>
    <t>551070101R</t>
  </si>
  <si>
    <t>tlačítko ovládací plastové; ovládací síla do 20,0 N; dvoučinné mechanické splachování 3 l/6 l; 247x165x17,5 mm; barva bílá</t>
  </si>
  <si>
    <t>979011211R00</t>
  </si>
  <si>
    <t>Svislá doprava suti a vybouraných hmot nošením za prvé podlaží nad základním podlažím</t>
  </si>
  <si>
    <t>POL1_3</t>
  </si>
  <si>
    <t>979011219R00</t>
  </si>
  <si>
    <t>Svislá doprava suti a vybouraných hmot nošením příplatek zakaždé další podlaží nad prvním základním podlažím</t>
  </si>
  <si>
    <t>979999998R00</t>
  </si>
  <si>
    <t xml:space="preserve">Poplatek za skládku suti s  5% příměsí - DUFONEV Brno,  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</si>
  <si>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</si>
  <si>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</si>
  <si>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</si>
  <si>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</si>
  <si>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</si>
  <si>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979094111R00</t>
  </si>
  <si>
    <t>Nakládání nebo překládání vybouraných hmot</t>
  </si>
  <si>
    <t>973031616R00</t>
  </si>
  <si>
    <t>Vysekání v cihelném zdivu výklenků a kapes kapes pro špalíky a krabice_x000D_
 na jakoukoliv maltu vápennou nebo vápenocementovou, velilkosti do 100x100x50 mm</t>
  </si>
  <si>
    <t>974031121R00</t>
  </si>
  <si>
    <t>Vysekání rýh v jakémkoliv zdivu cihelném v ploše_x000D_
 do hloubky 30 mm, šířky do 30 mm</t>
  </si>
  <si>
    <t>210-001</t>
  </si>
  <si>
    <t>ÚPRAVA RE (instalace jističe 3x25A a napojení)</t>
  </si>
  <si>
    <t>210-002</t>
  </si>
  <si>
    <t>Provedení ochraného pospojování</t>
  </si>
  <si>
    <t>kpl</t>
  </si>
  <si>
    <t>210010311RT3</t>
  </si>
  <si>
    <t>Montáž krabice plastové univerzální, kruhové, o průměru 73 mm, hloubky 42 mm, bez víčka, do zdiva, bez zapojení, včetně dodávky</t>
  </si>
  <si>
    <t>210110041RT6</t>
  </si>
  <si>
    <t>Montáž spínače zapuštěného a polozapuštěného včetně zapojení, dodávky spínače, krytu a rámečku, jednopólového,  , řazení 1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</si>
  <si>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</si>
  <si>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</si>
  <si>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</si>
  <si>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</si>
  <si>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210110046RT6</t>
  </si>
  <si>
    <t>Montáž spínače zapuštěného a polozapuštěného včetně zapojení, dodávky spínače, krytu a rámečku, křížového,  , řazení 7</t>
  </si>
  <si>
    <t>210110055TR1</t>
  </si>
  <si>
    <t>Spínač zapuštěný, řazení 1/0, dodávky strojku, rámečku a krytu</t>
  </si>
  <si>
    <t>210110082RT1</t>
  </si>
  <si>
    <t xml:space="preserve">Montáž spínače sporákového zapuštěného včetně doutnavky,  ,  ,  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</si>
  <si>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</si>
  <si>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</si>
  <si>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</si>
  <si>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</si>
  <si>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21029052MTZ</t>
  </si>
  <si>
    <t>Montáž žárovkové objímky E27, bakelit/keramika ilu</t>
  </si>
  <si>
    <t>210800646R00</t>
  </si>
  <si>
    <t xml:space="preserve">Montáž vodiče H07V-K (CYA), 6 mm2, uloženého pevně,  </t>
  </si>
  <si>
    <t>210800648R00</t>
  </si>
  <si>
    <t xml:space="preserve">Montáž vodiče H07V-K (CYA), 16 mm2, uloženého pevně,  </t>
  </si>
  <si>
    <t>210810041R00</t>
  </si>
  <si>
    <t>Montáž kabelu CYKY 750 V, 2 x 1,5 mm2, pevně uloženého</t>
  </si>
  <si>
    <t>210810045R00</t>
  </si>
  <si>
    <t>Montáž kabelu CYKY 750 V, 3 x 1,5 mm2, pevně uloženého</t>
  </si>
  <si>
    <t>210810046R00</t>
  </si>
  <si>
    <t>Montáž kabelu CYKY 750 V, 3 x 2,5 mm2, pevně uloženého</t>
  </si>
  <si>
    <t>210810053R00</t>
  </si>
  <si>
    <t>Montáž kabelu CYKY 750 V, 4 x 10 mm2, pevně uloženého</t>
  </si>
  <si>
    <t>210810056R00</t>
  </si>
  <si>
    <t>Montáž kabelu CYKY 750 V, 5 x 2,5 mm2, pevně uloženého</t>
  </si>
  <si>
    <t>4606800K</t>
  </si>
  <si>
    <t>Průrazy zdivem</t>
  </si>
  <si>
    <t>34111000R</t>
  </si>
  <si>
    <t>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min.teplota pokládky -5 °C; průřez vodiče 1,5 mm2; samozhášivý; odolnost vůči UV záření; barva pláště černá</t>
  </si>
  <si>
    <t>použití -30 až 70 °C; max.provoz.teplota při zkratu 160 °C; min.teplota pokládky -5 °C; průřez vodiče 1,5 mm2; samozhášivý; odolnost vůči UV záření; barva pláště černá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</si>
  <si>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</si>
  <si>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</si>
  <si>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</si>
  <si>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</si>
  <si>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použití -30 až 70 °C; max.provoz.teplota při zkratu 160 °C; min.teplota pokládky -5 °C; průřez vodiče 2,5 mm2; samozhášivý; odolnost vůči UV záření; barva pláště černá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</si>
  <si>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</si>
  <si>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</si>
  <si>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-30 až 70 °C; max.provoz.teplota při zkratu 160 °C; min.teplota pokládky -5 °C; průřez vodiče 10,0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</si>
  <si>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</si>
  <si>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</si>
  <si>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34142157R</t>
  </si>
  <si>
    <t>vodič CYA (H07V-K); silový, propojovací jednožilový; pevné uložení vnitřní; jádro Cu lanované holé; počet žil 1; jmen.průřez jádra 6,00 mm2; vnější průměr max 6,4 mm; izolace PVC; tl. izolace 0,8 mm; odolný proti šíření plamene</t>
  </si>
  <si>
    <t>odolný proti šíření plamene</t>
  </si>
  <si>
    <t>34142159R</t>
  </si>
  <si>
    <t>vodič CYA (H07V-K); silový, propojovací jednožilový; pevné uložení vnitřní; jádro Cu lanované holé; počet žil 1; jmen.průřez jádra 16,00 mm2; vnější průměr max 8,8 mm; izolace PVC; tl. izolace 1,0 mm; odolný proti šíření plamene</t>
  </si>
  <si>
    <t>; odolný proti šíření plamene</t>
  </si>
  <si>
    <t>34195K</t>
  </si>
  <si>
    <t>Podružný elektroinstalačný materiál</t>
  </si>
  <si>
    <t>34513102R</t>
  </si>
  <si>
    <t>objímka pro žárovku; typ E27 závěsná keramická</t>
  </si>
  <si>
    <t>357-RB</t>
  </si>
  <si>
    <t>Rozvadeč RB, dle výkresové dokumentace, včetne montáže</t>
  </si>
  <si>
    <t>973031619R00</t>
  </si>
  <si>
    <t>Vysekání v cihelném zdivu výklenků a kapes kapes pro špalíky a krabice_x000D_
 na jakoukoliv maltu vápennou nebo vápenocementovou, velilkosti do 150x150x100 mm</t>
  </si>
  <si>
    <t>210010001RU2</t>
  </si>
  <si>
    <t>Montáž trubky ohebné, z PVC, uložené pod omítku, vnější průměr 16 mm, mech. pevnost 320 N/5 cm, včetně dodávky materiálu</t>
  </si>
  <si>
    <t>210010313RT1</t>
  </si>
  <si>
    <t>Montáž krabice plastové odbočné, čtvercové, o rozměru 150 x 150 mm, hloubky 77 mm, s víčkem, do zdiva, bez zapojení, včetně dodávky</t>
  </si>
  <si>
    <t>222280214R00</t>
  </si>
  <si>
    <t>Kabel UTP/FTP kat.5e v trubkách</t>
  </si>
  <si>
    <t>222280241R00</t>
  </si>
  <si>
    <t>Koaxiální kabel v trubkách</t>
  </si>
  <si>
    <t>222290003R00</t>
  </si>
  <si>
    <t>Dvojzásuvka 2xRJ45 UTP kat.5e pod omítku</t>
  </si>
  <si>
    <t>22232323K</t>
  </si>
  <si>
    <t>Zvonkové tlačítko, včetne montáže</t>
  </si>
  <si>
    <t>2223233K</t>
  </si>
  <si>
    <t>Bytovní telefon</t>
  </si>
  <si>
    <t>2223308K</t>
  </si>
  <si>
    <t>Autonomní hlásič kouře, včetně dodávky a montáže</t>
  </si>
  <si>
    <t>222730001R00</t>
  </si>
  <si>
    <t>Účastnická zásuvka TV+R+SAT koncová pod omítku</t>
  </si>
  <si>
    <t>3412652210R</t>
  </si>
  <si>
    <t>kabel homologovaný koaxiální 75 Ohm; sdělovací, stíněný vnitřní; Cu plná holá jádra; počet a průřez žil 1x0,8mm, průměr přes plášť 5 mm; teplota použití -30 až 70 °C; barva pláště bílá</t>
  </si>
  <si>
    <t>34195S</t>
  </si>
  <si>
    <t>Podružný elektroinstalační materiál</t>
  </si>
  <si>
    <t>3453651R</t>
  </si>
  <si>
    <t>Zásuvka STA</t>
  </si>
  <si>
    <t>37120130F</t>
  </si>
  <si>
    <t>Kabel FTP Cat5e, balení po 305 m</t>
  </si>
  <si>
    <t>371202013R</t>
  </si>
  <si>
    <t>zásuvka datová 2xRJ45, bílá, montáž do instalačních krabic</t>
  </si>
  <si>
    <t>005231010R</t>
  </si>
  <si>
    <t>Revize</t>
  </si>
  <si>
    <t>POL99_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</si>
</sst>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51</v>
      </c>
      <c r="H8" s="18" t="s">
        <v>40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SUMIF(F54:F79,A16,I54:I79)+SUMIF(F54:F79,"PSU",I54:I79)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SUMIF(F54:F79,A17,I54:I79)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SUMIF(F54:F79,A18,I54:I79)</f>
        <v>0</v>
      </c>
      <c r="J18" s="82"/>
    </row>
    <row r="19" spans="1:10" ht="23.25" customHeight="1" x14ac:dyDescent="0.2">
      <c r="A19" s="195" t="s">
        <v>120</v>
      </c>
      <c r="B19" s="38" t="s">
        <v>27</v>
      </c>
      <c r="C19" s="59"/>
      <c r="D19" s="60"/>
      <c r="E19" s="80"/>
      <c r="F19" s="81"/>
      <c r="G19" s="80"/>
      <c r="H19" s="81"/>
      <c r="I19" s="80">
        <f>SUMIF(F54:F79,A19,I54:I79)</f>
        <v>0</v>
      </c>
      <c r="J19" s="82"/>
    </row>
    <row r="20" spans="1:10" ht="23.25" customHeight="1" x14ac:dyDescent="0.2">
      <c r="A20" s="195" t="s">
        <v>121</v>
      </c>
      <c r="B20" s="38" t="s">
        <v>28</v>
      </c>
      <c r="C20" s="59"/>
      <c r="D20" s="60"/>
      <c r="E20" s="80"/>
      <c r="F20" s="81"/>
      <c r="G20" s="80"/>
      <c r="H20" s="81"/>
      <c r="I20" s="80">
        <f>SUMIF(F54:F79,A20,I54:I79)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55</v>
      </c>
      <c r="C39" s="147"/>
      <c r="D39" s="147"/>
      <c r="E39" s="147"/>
      <c r="F39" s="148">
        <f>'00 00 Naklady'!AE21+'SO01 D.1.1 Pol'!AE434+'SO01 D.1.4.2 Pol'!AE150+'SO01 D.1.4.4 Pol'!AE70</f>
        <v>0</v>
      </c>
      <c r="G39" s="149">
        <f>'00 00 Naklady'!AF21+'SO01 D.1.1 Pol'!AF434+'SO01 D.1.4.2 Pol'!AF150+'SO01 D.1.4.4 Pol'!AF70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56</v>
      </c>
      <c r="D40" s="153"/>
      <c r="E40" s="153"/>
      <c r="F40" s="154">
        <f>'00 00 Naklady'!AE21</f>
        <v>0</v>
      </c>
      <c r="G40" s="155">
        <f>'00 00 Naklady'!AF21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'00 00 Naklady'!AE21</f>
        <v>0</v>
      </c>
      <c r="G41" s="150">
        <f>'00 00 Naklady'!AF21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59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60</v>
      </c>
      <c r="C43" s="153" t="s">
        <v>61</v>
      </c>
      <c r="D43" s="153"/>
      <c r="E43" s="153"/>
      <c r="F43" s="154">
        <f>'SO01 D.1.1 Pol'!AE434+'SO01 D.1.4.2 Pol'!AE150+'SO01 D.1.4.4 Pol'!AE70</f>
        <v>0</v>
      </c>
      <c r="G43" s="155">
        <f>'SO01 D.1.1 Pol'!AF434+'SO01 D.1.4.2 Pol'!AF150+'SO01 D.1.4.4 Pol'!AF70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62</v>
      </c>
      <c r="C44" s="147" t="s">
        <v>63</v>
      </c>
      <c r="D44" s="147"/>
      <c r="E44" s="147"/>
      <c r="F44" s="158">
        <f>'SO01 D.1.1 Pol'!AE434</f>
        <v>0</v>
      </c>
      <c r="G44" s="150">
        <f>'SO01 D.1.1 Pol'!AF434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>
        <v>3</v>
      </c>
      <c r="B45" s="157" t="s">
        <v>64</v>
      </c>
      <c r="C45" s="147" t="s">
        <v>65</v>
      </c>
      <c r="D45" s="147"/>
      <c r="E45" s="147"/>
      <c r="F45" s="158">
        <f>'SO01 D.1.4.2 Pol'!AE150</f>
        <v>0</v>
      </c>
      <c r="G45" s="150">
        <f>'SO01 D.1.4.2 Pol'!AF150</f>
        <v>0</v>
      </c>
      <c r="H45" s="150">
        <f>(F45*SazbaDPH1/100)+(G45*SazbaDPH2/100)</f>
        <v>0</v>
      </c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6">
        <v>3</v>
      </c>
      <c r="B46" s="157" t="s">
        <v>66</v>
      </c>
      <c r="C46" s="147" t="s">
        <v>67</v>
      </c>
      <c r="D46" s="147"/>
      <c r="E46" s="147"/>
      <c r="F46" s="158">
        <f>'SO01 D.1.4.4 Pol'!AE70</f>
        <v>0</v>
      </c>
      <c r="G46" s="150">
        <f>'SO01 D.1.4.4 Pol'!AF70</f>
        <v>0</v>
      </c>
      <c r="H46" s="150">
        <f>(F46*SazbaDPH1/100)+(G46*SazbaDPH2/100)</f>
        <v>0</v>
      </c>
      <c r="I46" s="150">
        <f>F46+G46+H46</f>
        <v>0</v>
      </c>
      <c r="J46" s="151" t="str">
        <f>IF(CenaCelkemVypocet=0,"",I46/CenaCelkemVypocet*100)</f>
        <v/>
      </c>
    </row>
    <row r="47" spans="1:10" ht="25.5" customHeight="1" x14ac:dyDescent="0.2">
      <c r="A47" s="136"/>
      <c r="B47" s="159" t="s">
        <v>68</v>
      </c>
      <c r="C47" s="160"/>
      <c r="D47" s="160"/>
      <c r="E47" s="161"/>
      <c r="F47" s="162">
        <f>SUMIF(A39:A46,"=1",F39:F46)</f>
        <v>0</v>
      </c>
      <c r="G47" s="163">
        <f>SUMIF(A39:A46,"=1",G39:G46)</f>
        <v>0</v>
      </c>
      <c r="H47" s="163">
        <f>SUMIF(A39:A46,"=1",H39:H46)</f>
        <v>0</v>
      </c>
      <c r="I47" s="163">
        <f>SUMIF(A39:A46,"=1",I39:I46)</f>
        <v>0</v>
      </c>
      <c r="J47" s="164">
        <f>SUMIF(A39:A46,"=1",J39:J46)</f>
        <v>0</v>
      </c>
    </row>
    <row r="51" spans="1:10" ht="15.75" x14ac:dyDescent="0.25">
      <c r="B51" s="175" t="s">
        <v>70</v>
      </c>
    </row>
    <row r="53" spans="1:10" ht="25.5" customHeight="1" x14ac:dyDescent="0.2">
      <c r="A53" s="177"/>
      <c r="B53" s="180" t="s">
        <v>17</v>
      </c>
      <c r="C53" s="180" t="s">
        <v>5</v>
      </c>
      <c r="D53" s="181"/>
      <c r="E53" s="181"/>
      <c r="F53" s="182" t="s">
        <v>71</v>
      </c>
      <c r="G53" s="182"/>
      <c r="H53" s="182"/>
      <c r="I53" s="182" t="s">
        <v>29</v>
      </c>
      <c r="J53" s="182" t="s">
        <v>0</v>
      </c>
    </row>
    <row r="54" spans="1:10" ht="36.75" customHeight="1" x14ac:dyDescent="0.2">
      <c r="A54" s="178"/>
      <c r="B54" s="183" t="s">
        <v>57</v>
      </c>
      <c r="C54" s="184" t="s">
        <v>72</v>
      </c>
      <c r="D54" s="185"/>
      <c r="E54" s="185"/>
      <c r="F54" s="191" t="s">
        <v>24</v>
      </c>
      <c r="G54" s="192"/>
      <c r="H54" s="192"/>
      <c r="I54" s="192">
        <f>'SO01 D.1.1 Pol'!G8</f>
        <v>0</v>
      </c>
      <c r="J54" s="189" t="str">
        <f>IF(I80=0,"",I54/I80*100)</f>
        <v/>
      </c>
    </row>
    <row r="55" spans="1:10" ht="36.75" customHeight="1" x14ac:dyDescent="0.2">
      <c r="A55" s="178"/>
      <c r="B55" s="183" t="s">
        <v>73</v>
      </c>
      <c r="C55" s="184" t="s">
        <v>74</v>
      </c>
      <c r="D55" s="185"/>
      <c r="E55" s="185"/>
      <c r="F55" s="191" t="s">
        <v>24</v>
      </c>
      <c r="G55" s="192"/>
      <c r="H55" s="192"/>
      <c r="I55" s="192">
        <f>'SO01 D.1.1 Pol'!G26</f>
        <v>0</v>
      </c>
      <c r="J55" s="189" t="str">
        <f>IF(I80=0,"",I55/I80*100)</f>
        <v/>
      </c>
    </row>
    <row r="56" spans="1:10" ht="36.75" customHeight="1" x14ac:dyDescent="0.2">
      <c r="A56" s="178"/>
      <c r="B56" s="183" t="s">
        <v>75</v>
      </c>
      <c r="C56" s="184" t="s">
        <v>76</v>
      </c>
      <c r="D56" s="185"/>
      <c r="E56" s="185"/>
      <c r="F56" s="191" t="s">
        <v>24</v>
      </c>
      <c r="G56" s="192"/>
      <c r="H56" s="192"/>
      <c r="I56" s="192">
        <f>'SO01 D.1.1 Pol'!G46</f>
        <v>0</v>
      </c>
      <c r="J56" s="189" t="str">
        <f>IF(I80=0,"",I56/I80*100)</f>
        <v/>
      </c>
    </row>
    <row r="57" spans="1:10" ht="36.75" customHeight="1" x14ac:dyDescent="0.2">
      <c r="A57" s="178"/>
      <c r="B57" s="183" t="s">
        <v>77</v>
      </c>
      <c r="C57" s="184" t="s">
        <v>78</v>
      </c>
      <c r="D57" s="185"/>
      <c r="E57" s="185"/>
      <c r="F57" s="191" t="s">
        <v>24</v>
      </c>
      <c r="G57" s="192"/>
      <c r="H57" s="192"/>
      <c r="I57" s="192">
        <f>'SO01 D.1.1 Pol'!G56</f>
        <v>0</v>
      </c>
      <c r="J57" s="189" t="str">
        <f>IF(I80=0,"",I57/I80*100)</f>
        <v/>
      </c>
    </row>
    <row r="58" spans="1:10" ht="36.75" customHeight="1" x14ac:dyDescent="0.2">
      <c r="A58" s="178"/>
      <c r="B58" s="183" t="s">
        <v>79</v>
      </c>
      <c r="C58" s="184" t="s">
        <v>80</v>
      </c>
      <c r="D58" s="185"/>
      <c r="E58" s="185"/>
      <c r="F58" s="191" t="s">
        <v>24</v>
      </c>
      <c r="G58" s="192"/>
      <c r="H58" s="192"/>
      <c r="I58" s="192">
        <f>'SO01 D.1.1 Pol'!G161</f>
        <v>0</v>
      </c>
      <c r="J58" s="189" t="str">
        <f>IF(I80=0,"",I58/I80*100)</f>
        <v/>
      </c>
    </row>
    <row r="59" spans="1:10" ht="36.75" customHeight="1" x14ac:dyDescent="0.2">
      <c r="A59" s="178"/>
      <c r="B59" s="183" t="s">
        <v>81</v>
      </c>
      <c r="C59" s="184" t="s">
        <v>82</v>
      </c>
      <c r="D59" s="185"/>
      <c r="E59" s="185"/>
      <c r="F59" s="191" t="s">
        <v>24</v>
      </c>
      <c r="G59" s="192"/>
      <c r="H59" s="192"/>
      <c r="I59" s="192">
        <f>'SO01 D.1.1 Pol'!G171</f>
        <v>0</v>
      </c>
      <c r="J59" s="189" t="str">
        <f>IF(I80=0,"",I59/I80*100)</f>
        <v/>
      </c>
    </row>
    <row r="60" spans="1:10" ht="36.75" customHeight="1" x14ac:dyDescent="0.2">
      <c r="A60" s="178"/>
      <c r="B60" s="183" t="s">
        <v>83</v>
      </c>
      <c r="C60" s="184" t="s">
        <v>84</v>
      </c>
      <c r="D60" s="185"/>
      <c r="E60" s="185"/>
      <c r="F60" s="191" t="s">
        <v>24</v>
      </c>
      <c r="G60" s="192"/>
      <c r="H60" s="192"/>
      <c r="I60" s="192">
        <f>'SO01 D.1.1 Pol'!G175</f>
        <v>0</v>
      </c>
      <c r="J60" s="189" t="str">
        <f>IF(I80=0,"",I60/I80*100)</f>
        <v/>
      </c>
    </row>
    <row r="61" spans="1:10" ht="36.75" customHeight="1" x14ac:dyDescent="0.2">
      <c r="A61" s="178"/>
      <c r="B61" s="183" t="s">
        <v>85</v>
      </c>
      <c r="C61" s="184" t="s">
        <v>86</v>
      </c>
      <c r="D61" s="185"/>
      <c r="E61" s="185"/>
      <c r="F61" s="191" t="s">
        <v>24</v>
      </c>
      <c r="G61" s="192"/>
      <c r="H61" s="192"/>
      <c r="I61" s="192">
        <f>'SO01 D.1.1 Pol'!G187+'SO01 D.1.4.2 Pol'!G8</f>
        <v>0</v>
      </c>
      <c r="J61" s="189" t="str">
        <f>IF(I80=0,"",I61/I80*100)</f>
        <v/>
      </c>
    </row>
    <row r="62" spans="1:10" ht="36.75" customHeight="1" x14ac:dyDescent="0.2">
      <c r="A62" s="178"/>
      <c r="B62" s="183" t="s">
        <v>87</v>
      </c>
      <c r="C62" s="184" t="s">
        <v>88</v>
      </c>
      <c r="D62" s="185"/>
      <c r="E62" s="185"/>
      <c r="F62" s="191" t="s">
        <v>24</v>
      </c>
      <c r="G62" s="192"/>
      <c r="H62" s="192"/>
      <c r="I62" s="192">
        <f>'SO01 D.1.1 Pol'!G284</f>
        <v>0</v>
      </c>
      <c r="J62" s="189" t="str">
        <f>IF(I80=0,"",I62/I80*100)</f>
        <v/>
      </c>
    </row>
    <row r="63" spans="1:10" ht="36.75" customHeight="1" x14ac:dyDescent="0.2">
      <c r="A63" s="178"/>
      <c r="B63" s="183" t="s">
        <v>89</v>
      </c>
      <c r="C63" s="184" t="s">
        <v>90</v>
      </c>
      <c r="D63" s="185"/>
      <c r="E63" s="185"/>
      <c r="F63" s="191" t="s">
        <v>25</v>
      </c>
      <c r="G63" s="192"/>
      <c r="H63" s="192"/>
      <c r="I63" s="192">
        <f>'SO01 D.1.4.2 Pol'!G18</f>
        <v>0</v>
      </c>
      <c r="J63" s="189" t="str">
        <f>IF(I80=0,"",I63/I80*100)</f>
        <v/>
      </c>
    </row>
    <row r="64" spans="1:10" ht="36.75" customHeight="1" x14ac:dyDescent="0.2">
      <c r="A64" s="178"/>
      <c r="B64" s="183" t="s">
        <v>91</v>
      </c>
      <c r="C64" s="184" t="s">
        <v>92</v>
      </c>
      <c r="D64" s="185"/>
      <c r="E64" s="185"/>
      <c r="F64" s="191" t="s">
        <v>25</v>
      </c>
      <c r="G64" s="192"/>
      <c r="H64" s="192"/>
      <c r="I64" s="192">
        <f>'SO01 D.1.1 Pol'!G290</f>
        <v>0</v>
      </c>
      <c r="J64" s="189" t="str">
        <f>IF(I80=0,"",I64/I80*100)</f>
        <v/>
      </c>
    </row>
    <row r="65" spans="1:10" ht="36.75" customHeight="1" x14ac:dyDescent="0.2">
      <c r="A65" s="178"/>
      <c r="B65" s="183" t="s">
        <v>93</v>
      </c>
      <c r="C65" s="184" t="s">
        <v>94</v>
      </c>
      <c r="D65" s="185"/>
      <c r="E65" s="185"/>
      <c r="F65" s="191" t="s">
        <v>25</v>
      </c>
      <c r="G65" s="192"/>
      <c r="H65" s="192"/>
      <c r="I65" s="192">
        <f>'SO01 D.1.1 Pol'!G303</f>
        <v>0</v>
      </c>
      <c r="J65" s="189" t="str">
        <f>IF(I80=0,"",I65/I80*100)</f>
        <v/>
      </c>
    </row>
    <row r="66" spans="1:10" ht="36.75" customHeight="1" x14ac:dyDescent="0.2">
      <c r="A66" s="178"/>
      <c r="B66" s="183" t="s">
        <v>95</v>
      </c>
      <c r="C66" s="184" t="s">
        <v>96</v>
      </c>
      <c r="D66" s="185"/>
      <c r="E66" s="185"/>
      <c r="F66" s="191" t="s">
        <v>25</v>
      </c>
      <c r="G66" s="192"/>
      <c r="H66" s="192"/>
      <c r="I66" s="192">
        <f>'SO01 D.1.4.2 Pol'!G44</f>
        <v>0</v>
      </c>
      <c r="J66" s="189" t="str">
        <f>IF(I80=0,"",I66/I80*100)</f>
        <v/>
      </c>
    </row>
    <row r="67" spans="1:10" ht="36.75" customHeight="1" x14ac:dyDescent="0.2">
      <c r="A67" s="178"/>
      <c r="B67" s="183" t="s">
        <v>97</v>
      </c>
      <c r="C67" s="184" t="s">
        <v>98</v>
      </c>
      <c r="D67" s="185"/>
      <c r="E67" s="185"/>
      <c r="F67" s="191" t="s">
        <v>25</v>
      </c>
      <c r="G67" s="192"/>
      <c r="H67" s="192"/>
      <c r="I67" s="192">
        <f>'SO01 D.1.4.2 Pol'!G75</f>
        <v>0</v>
      </c>
      <c r="J67" s="189" t="str">
        <f>IF(I80=0,"",I67/I80*100)</f>
        <v/>
      </c>
    </row>
    <row r="68" spans="1:10" ht="36.75" customHeight="1" x14ac:dyDescent="0.2">
      <c r="A68" s="178"/>
      <c r="B68" s="183" t="s">
        <v>99</v>
      </c>
      <c r="C68" s="184" t="s">
        <v>100</v>
      </c>
      <c r="D68" s="185"/>
      <c r="E68" s="185"/>
      <c r="F68" s="191" t="s">
        <v>25</v>
      </c>
      <c r="G68" s="192"/>
      <c r="H68" s="192"/>
      <c r="I68" s="192">
        <f>'SO01 D.1.4.2 Pol'!G109</f>
        <v>0</v>
      </c>
      <c r="J68" s="189" t="str">
        <f>IF(I80=0,"",I68/I80*100)</f>
        <v/>
      </c>
    </row>
    <row r="69" spans="1:10" ht="36.75" customHeight="1" x14ac:dyDescent="0.2">
      <c r="A69" s="178"/>
      <c r="B69" s="183" t="s">
        <v>101</v>
      </c>
      <c r="C69" s="184" t="s">
        <v>102</v>
      </c>
      <c r="D69" s="185"/>
      <c r="E69" s="185"/>
      <c r="F69" s="191" t="s">
        <v>25</v>
      </c>
      <c r="G69" s="192"/>
      <c r="H69" s="192"/>
      <c r="I69" s="192">
        <f>'SO01 D.1.4.2 Pol'!G132</f>
        <v>0</v>
      </c>
      <c r="J69" s="189" t="str">
        <f>IF(I80=0,"",I69/I80*100)</f>
        <v/>
      </c>
    </row>
    <row r="70" spans="1:10" ht="36.75" customHeight="1" x14ac:dyDescent="0.2">
      <c r="A70" s="178"/>
      <c r="B70" s="183" t="s">
        <v>103</v>
      </c>
      <c r="C70" s="184" t="s">
        <v>104</v>
      </c>
      <c r="D70" s="185"/>
      <c r="E70" s="185"/>
      <c r="F70" s="191" t="s">
        <v>25</v>
      </c>
      <c r="G70" s="192"/>
      <c r="H70" s="192"/>
      <c r="I70" s="192">
        <f>'SO01 D.1.1 Pol'!G316</f>
        <v>0</v>
      </c>
      <c r="J70" s="189" t="str">
        <f>IF(I80=0,"",I70/I80*100)</f>
        <v/>
      </c>
    </row>
    <row r="71" spans="1:10" ht="36.75" customHeight="1" x14ac:dyDescent="0.2">
      <c r="A71" s="178"/>
      <c r="B71" s="183" t="s">
        <v>105</v>
      </c>
      <c r="C71" s="184" t="s">
        <v>106</v>
      </c>
      <c r="D71" s="185"/>
      <c r="E71" s="185"/>
      <c r="F71" s="191" t="s">
        <v>25</v>
      </c>
      <c r="G71" s="192"/>
      <c r="H71" s="192"/>
      <c r="I71" s="192">
        <f>'SO01 D.1.1 Pol'!G333</f>
        <v>0</v>
      </c>
      <c r="J71" s="189" t="str">
        <f>IF(I80=0,"",I71/I80*100)</f>
        <v/>
      </c>
    </row>
    <row r="72" spans="1:10" ht="36.75" customHeight="1" x14ac:dyDescent="0.2">
      <c r="A72" s="178"/>
      <c r="B72" s="183" t="s">
        <v>107</v>
      </c>
      <c r="C72" s="184" t="s">
        <v>108</v>
      </c>
      <c r="D72" s="185"/>
      <c r="E72" s="185"/>
      <c r="F72" s="191" t="s">
        <v>25</v>
      </c>
      <c r="G72" s="192"/>
      <c r="H72" s="192"/>
      <c r="I72" s="192">
        <f>'SO01 D.1.1 Pol'!G348</f>
        <v>0</v>
      </c>
      <c r="J72" s="189" t="str">
        <f>IF(I80=0,"",I72/I80*100)</f>
        <v/>
      </c>
    </row>
    <row r="73" spans="1:10" ht="36.75" customHeight="1" x14ac:dyDescent="0.2">
      <c r="A73" s="178"/>
      <c r="B73" s="183" t="s">
        <v>109</v>
      </c>
      <c r="C73" s="184" t="s">
        <v>110</v>
      </c>
      <c r="D73" s="185"/>
      <c r="E73" s="185"/>
      <c r="F73" s="191" t="s">
        <v>25</v>
      </c>
      <c r="G73" s="192"/>
      <c r="H73" s="192"/>
      <c r="I73" s="192">
        <f>'SO01 D.1.1 Pol'!G356</f>
        <v>0</v>
      </c>
      <c r="J73" s="189" t="str">
        <f>IF(I80=0,"",I73/I80*100)</f>
        <v/>
      </c>
    </row>
    <row r="74" spans="1:10" ht="36.75" customHeight="1" x14ac:dyDescent="0.2">
      <c r="A74" s="178"/>
      <c r="B74" s="183" t="s">
        <v>111</v>
      </c>
      <c r="C74" s="184" t="s">
        <v>112</v>
      </c>
      <c r="D74" s="185"/>
      <c r="E74" s="185"/>
      <c r="F74" s="191" t="s">
        <v>25</v>
      </c>
      <c r="G74" s="192"/>
      <c r="H74" s="192"/>
      <c r="I74" s="192">
        <f>'SO01 D.1.1 Pol'!G380</f>
        <v>0</v>
      </c>
      <c r="J74" s="189" t="str">
        <f>IF(I80=0,"",I74/I80*100)</f>
        <v/>
      </c>
    </row>
    <row r="75" spans="1:10" ht="36.75" customHeight="1" x14ac:dyDescent="0.2">
      <c r="A75" s="178"/>
      <c r="B75" s="183" t="s">
        <v>113</v>
      </c>
      <c r="C75" s="184" t="s">
        <v>114</v>
      </c>
      <c r="D75" s="185"/>
      <c r="E75" s="185"/>
      <c r="F75" s="191" t="s">
        <v>26</v>
      </c>
      <c r="G75" s="192"/>
      <c r="H75" s="192"/>
      <c r="I75" s="192">
        <f>'SO01 D.1.4.4 Pol'!G8+'SO01 D.1.4.4 Pol'!G67</f>
        <v>0</v>
      </c>
      <c r="J75" s="189" t="str">
        <f>IF(I80=0,"",I75/I80*100)</f>
        <v/>
      </c>
    </row>
    <row r="76" spans="1:10" ht="36.75" customHeight="1" x14ac:dyDescent="0.2">
      <c r="A76" s="178"/>
      <c r="B76" s="183" t="s">
        <v>115</v>
      </c>
      <c r="C76" s="184" t="s">
        <v>116</v>
      </c>
      <c r="D76" s="185"/>
      <c r="E76" s="185"/>
      <c r="F76" s="191" t="s">
        <v>26</v>
      </c>
      <c r="G76" s="192"/>
      <c r="H76" s="192"/>
      <c r="I76" s="192">
        <f>'SO01 D.1.4.4 Pol'!G48</f>
        <v>0</v>
      </c>
      <c r="J76" s="189" t="str">
        <f>IF(I80=0,"",I76/I80*100)</f>
        <v/>
      </c>
    </row>
    <row r="77" spans="1:10" ht="36.75" customHeight="1" x14ac:dyDescent="0.2">
      <c r="A77" s="178"/>
      <c r="B77" s="183" t="s">
        <v>117</v>
      </c>
      <c r="C77" s="184" t="s">
        <v>118</v>
      </c>
      <c r="D77" s="185"/>
      <c r="E77" s="185"/>
      <c r="F77" s="191" t="s">
        <v>119</v>
      </c>
      <c r="G77" s="192"/>
      <c r="H77" s="192"/>
      <c r="I77" s="192">
        <f>'SO01 D.1.1 Pol'!G410+'SO01 D.1.4.2 Pol'!G139</f>
        <v>0</v>
      </c>
      <c r="J77" s="189" t="str">
        <f>IF(I80=0,"",I77/I80*100)</f>
        <v/>
      </c>
    </row>
    <row r="78" spans="1:10" ht="36.75" customHeight="1" x14ac:dyDescent="0.2">
      <c r="A78" s="178"/>
      <c r="B78" s="183" t="s">
        <v>120</v>
      </c>
      <c r="C78" s="184" t="s">
        <v>27</v>
      </c>
      <c r="D78" s="185"/>
      <c r="E78" s="185"/>
      <c r="F78" s="191" t="s">
        <v>120</v>
      </c>
      <c r="G78" s="192"/>
      <c r="H78" s="192"/>
      <c r="I78" s="192">
        <f>'00 00 Naklady'!G8</f>
        <v>0</v>
      </c>
      <c r="J78" s="189" t="str">
        <f>IF(I80=0,"",I78/I80*100)</f>
        <v/>
      </c>
    </row>
    <row r="79" spans="1:10" ht="36.75" customHeight="1" x14ac:dyDescent="0.2">
      <c r="A79" s="178"/>
      <c r="B79" s="183" t="s">
        <v>121</v>
      </c>
      <c r="C79" s="184" t="s">
        <v>28</v>
      </c>
      <c r="D79" s="185"/>
      <c r="E79" s="185"/>
      <c r="F79" s="191" t="s">
        <v>121</v>
      </c>
      <c r="G79" s="192"/>
      <c r="H79" s="192"/>
      <c r="I79" s="192">
        <f>'00 00 Naklady'!G15</f>
        <v>0</v>
      </c>
      <c r="J79" s="189" t="str">
        <f>IF(I80=0,"",I79/I80*100)</f>
        <v/>
      </c>
    </row>
    <row r="80" spans="1:10" ht="25.5" customHeight="1" x14ac:dyDescent="0.2">
      <c r="A80" s="179"/>
      <c r="B80" s="186" t="s">
        <v>1</v>
      </c>
      <c r="C80" s="187"/>
      <c r="D80" s="188"/>
      <c r="E80" s="188"/>
      <c r="F80" s="193"/>
      <c r="G80" s="194"/>
      <c r="H80" s="194"/>
      <c r="I80" s="194">
        <f>SUM(I54:I79)</f>
        <v>0</v>
      </c>
      <c r="J80" s="190">
        <f>SUM(J54:J79)</f>
        <v>0</v>
      </c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  <row r="83" spans="6:10" x14ac:dyDescent="0.2">
      <c r="F83" s="134"/>
      <c r="G83" s="134"/>
      <c r="H83" s="134"/>
      <c r="I83" s="134"/>
      <c r="J83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122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9</v>
      </c>
      <c r="B4" s="202" t="s">
        <v>57</v>
      </c>
      <c r="C4" s="203" t="s">
        <v>58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29</v>
      </c>
      <c r="H6" s="210" t="s">
        <v>30</v>
      </c>
      <c r="I6" s="210" t="s">
        <v>134</v>
      </c>
      <c r="J6" s="210" t="s">
        <v>31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149</v>
      </c>
      <c r="B8" s="223" t="s">
        <v>120</v>
      </c>
      <c r="C8" s="238" t="s">
        <v>27</v>
      </c>
      <c r="D8" s="224"/>
      <c r="E8" s="225"/>
      <c r="F8" s="226"/>
      <c r="G8" s="226">
        <f>SUMIF(AG9:AG14,"&lt;&gt;NOR",G9:G14)</f>
        <v>0</v>
      </c>
      <c r="H8" s="226"/>
      <c r="I8" s="226">
        <f>SUM(I9:I14)</f>
        <v>0</v>
      </c>
      <c r="J8" s="226"/>
      <c r="K8" s="226">
        <f>SUM(K9:K14)</f>
        <v>0</v>
      </c>
      <c r="L8" s="226"/>
      <c r="M8" s="226">
        <f>SUM(M9:M14)</f>
        <v>0</v>
      </c>
      <c r="N8" s="226"/>
      <c r="O8" s="226">
        <f>SUM(O9:O14)</f>
        <v>0</v>
      </c>
      <c r="P8" s="226"/>
      <c r="Q8" s="226">
        <f>SUM(Q9:Q14)</f>
        <v>0</v>
      </c>
      <c r="R8" s="226"/>
      <c r="S8" s="226"/>
      <c r="T8" s="227"/>
      <c r="U8" s="221"/>
      <c r="V8" s="221">
        <f>SUM(V9:V14)</f>
        <v>0</v>
      </c>
      <c r="W8" s="221"/>
      <c r="X8" s="221"/>
      <c r="AG8" t="s">
        <v>150</v>
      </c>
    </row>
    <row r="9" spans="1:60" outlineLevel="1" x14ac:dyDescent="0.2">
      <c r="A9" s="228">
        <v>1</v>
      </c>
      <c r="B9" s="229" t="s">
        <v>151</v>
      </c>
      <c r="C9" s="239" t="s">
        <v>152</v>
      </c>
      <c r="D9" s="230" t="s">
        <v>153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15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154</v>
      </c>
      <c r="T9" s="234" t="s">
        <v>155</v>
      </c>
      <c r="U9" s="220">
        <v>0</v>
      </c>
      <c r="V9" s="220">
        <f>ROUND(E9*U9,2)</f>
        <v>0</v>
      </c>
      <c r="W9" s="220"/>
      <c r="X9" s="22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157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0" t="s">
        <v>158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159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>
        <v>2</v>
      </c>
      <c r="B11" s="229" t="s">
        <v>160</v>
      </c>
      <c r="C11" s="239" t="s">
        <v>161</v>
      </c>
      <c r="D11" s="230" t="s">
        <v>153</v>
      </c>
      <c r="E11" s="231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15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 t="s">
        <v>154</v>
      </c>
      <c r="T11" s="234" t="s">
        <v>155</v>
      </c>
      <c r="U11" s="220">
        <v>0</v>
      </c>
      <c r="V11" s="220">
        <f>ROUND(E11*U11,2)</f>
        <v>0</v>
      </c>
      <c r="W11" s="220"/>
      <c r="X11" s="22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33.75" outlineLevel="1" x14ac:dyDescent="0.2">
      <c r="A12" s="218"/>
      <c r="B12" s="219"/>
      <c r="C12" s="240" t="s">
        <v>162</v>
      </c>
      <c r="D12" s="236"/>
      <c r="E12" s="236"/>
      <c r="F12" s="236"/>
      <c r="G12" s="236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159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35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>
        <v>3</v>
      </c>
      <c r="B13" s="229" t="s">
        <v>163</v>
      </c>
      <c r="C13" s="239" t="s">
        <v>164</v>
      </c>
      <c r="D13" s="230" t="s">
        <v>153</v>
      </c>
      <c r="E13" s="231">
        <v>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15</v>
      </c>
      <c r="M13" s="233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 t="s">
        <v>154</v>
      </c>
      <c r="T13" s="234" t="s">
        <v>155</v>
      </c>
      <c r="U13" s="220">
        <v>0</v>
      </c>
      <c r="V13" s="220">
        <f>ROUND(E13*U13,2)</f>
        <v>0</v>
      </c>
      <c r="W13" s="220"/>
      <c r="X13" s="22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8"/>
      <c r="B14" s="219"/>
      <c r="C14" s="240" t="s">
        <v>165</v>
      </c>
      <c r="D14" s="236"/>
      <c r="E14" s="236"/>
      <c r="F14" s="236"/>
      <c r="G14" s="236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159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35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22" t="s">
        <v>149</v>
      </c>
      <c r="B15" s="223" t="s">
        <v>121</v>
      </c>
      <c r="C15" s="238" t="s">
        <v>28</v>
      </c>
      <c r="D15" s="224"/>
      <c r="E15" s="225"/>
      <c r="F15" s="226"/>
      <c r="G15" s="226">
        <f>SUMIF(AG16:AG19,"&lt;&gt;NOR",G16:G19)</f>
        <v>0</v>
      </c>
      <c r="H15" s="226"/>
      <c r="I15" s="226">
        <f>SUM(I16:I19)</f>
        <v>0</v>
      </c>
      <c r="J15" s="226"/>
      <c r="K15" s="226">
        <f>SUM(K16:K19)</f>
        <v>0</v>
      </c>
      <c r="L15" s="226"/>
      <c r="M15" s="226">
        <f>SUM(M16:M19)</f>
        <v>0</v>
      </c>
      <c r="N15" s="226"/>
      <c r="O15" s="226">
        <f>SUM(O16:O19)</f>
        <v>0</v>
      </c>
      <c r="P15" s="226"/>
      <c r="Q15" s="226">
        <f>SUM(Q16:Q19)</f>
        <v>0</v>
      </c>
      <c r="R15" s="226"/>
      <c r="S15" s="226"/>
      <c r="T15" s="227"/>
      <c r="U15" s="221"/>
      <c r="V15" s="221">
        <f>SUM(V16:V19)</f>
        <v>0</v>
      </c>
      <c r="W15" s="221"/>
      <c r="X15" s="221"/>
      <c r="AG15" t="s">
        <v>150</v>
      </c>
    </row>
    <row r="16" spans="1:60" outlineLevel="1" x14ac:dyDescent="0.2">
      <c r="A16" s="228">
        <v>4</v>
      </c>
      <c r="B16" s="229" t="s">
        <v>166</v>
      </c>
      <c r="C16" s="239" t="s">
        <v>167</v>
      </c>
      <c r="D16" s="230" t="s">
        <v>153</v>
      </c>
      <c r="E16" s="231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15</v>
      </c>
      <c r="M16" s="233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3"/>
      <c r="S16" s="233" t="s">
        <v>154</v>
      </c>
      <c r="T16" s="234" t="s">
        <v>155</v>
      </c>
      <c r="U16" s="220">
        <v>0</v>
      </c>
      <c r="V16" s="220">
        <f>ROUND(E16*U16,2)</f>
        <v>0</v>
      </c>
      <c r="W16" s="220"/>
      <c r="X16" s="220" t="s">
        <v>156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33.75" outlineLevel="1" x14ac:dyDescent="0.2">
      <c r="A17" s="218"/>
      <c r="B17" s="219"/>
      <c r="C17" s="240" t="s">
        <v>168</v>
      </c>
      <c r="D17" s="236"/>
      <c r="E17" s="236"/>
      <c r="F17" s="236"/>
      <c r="G17" s="236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159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35" t="str">
        <f>C17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>
        <v>5</v>
      </c>
      <c r="B18" s="229" t="s">
        <v>169</v>
      </c>
      <c r="C18" s="239" t="s">
        <v>170</v>
      </c>
      <c r="D18" s="230" t="s">
        <v>153</v>
      </c>
      <c r="E18" s="231">
        <v>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15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 t="s">
        <v>154</v>
      </c>
      <c r="T18" s="234" t="s">
        <v>155</v>
      </c>
      <c r="U18" s="220">
        <v>0</v>
      </c>
      <c r="V18" s="220">
        <f>ROUND(E18*U18,2)</f>
        <v>0</v>
      </c>
      <c r="W18" s="220"/>
      <c r="X18" s="220" t="s">
        <v>156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40" t="s">
        <v>171</v>
      </c>
      <c r="D19" s="236"/>
      <c r="E19" s="236"/>
      <c r="F19" s="236"/>
      <c r="G19" s="236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159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35" t="str">
        <f>C19</f>
        <v>Náklady na vyhotovení dokumentace skutečného provedení stavby a její předání objednateli v požadované formě a požadovaném počtu.</v>
      </c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3"/>
      <c r="B20" s="4"/>
      <c r="C20" s="24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  <c r="AG20" t="s">
        <v>136</v>
      </c>
    </row>
    <row r="21" spans="1:60" x14ac:dyDescent="0.2">
      <c r="A21" s="214"/>
      <c r="B21" s="215" t="s">
        <v>29</v>
      </c>
      <c r="C21" s="242"/>
      <c r="D21" s="216"/>
      <c r="E21" s="217"/>
      <c r="F21" s="217"/>
      <c r="G21" s="237">
        <f>G8+G15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0</v>
      </c>
      <c r="AG21" t="s">
        <v>172</v>
      </c>
    </row>
    <row r="22" spans="1:60" x14ac:dyDescent="0.2">
      <c r="C22" s="243"/>
      <c r="D22" s="10"/>
      <c r="AG22" t="s">
        <v>173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C14:G14"/>
    <mergeCell ref="C17:G17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174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8</v>
      </c>
      <c r="B3" s="49" t="s">
        <v>60</v>
      </c>
      <c r="C3" s="200" t="s">
        <v>61</v>
      </c>
      <c r="D3" s="198"/>
      <c r="E3" s="198"/>
      <c r="F3" s="198"/>
      <c r="G3" s="199"/>
      <c r="AC3" s="176" t="s">
        <v>124</v>
      </c>
      <c r="AG3" t="s">
        <v>126</v>
      </c>
    </row>
    <row r="4" spans="1:60" ht="24.95" customHeight="1" x14ac:dyDescent="0.2">
      <c r="A4" s="201" t="s">
        <v>9</v>
      </c>
      <c r="B4" s="202" t="s">
        <v>62</v>
      </c>
      <c r="C4" s="203" t="s">
        <v>63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29</v>
      </c>
      <c r="H6" s="210" t="s">
        <v>30</v>
      </c>
      <c r="I6" s="210" t="s">
        <v>134</v>
      </c>
      <c r="J6" s="210" t="s">
        <v>31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149</v>
      </c>
      <c r="B8" s="223" t="s">
        <v>57</v>
      </c>
      <c r="C8" s="238" t="s">
        <v>72</v>
      </c>
      <c r="D8" s="224"/>
      <c r="E8" s="225"/>
      <c r="F8" s="226"/>
      <c r="G8" s="226">
        <f>SUMIF(AG9:AG25,"&lt;&gt;NOR",G9:G25)</f>
        <v>0</v>
      </c>
      <c r="H8" s="226"/>
      <c r="I8" s="226">
        <f>SUM(I9:I25)</f>
        <v>0</v>
      </c>
      <c r="J8" s="226"/>
      <c r="K8" s="226">
        <f>SUM(K9:K25)</f>
        <v>0</v>
      </c>
      <c r="L8" s="226"/>
      <c r="M8" s="226">
        <f>SUM(M9:M25)</f>
        <v>0</v>
      </c>
      <c r="N8" s="226"/>
      <c r="O8" s="226">
        <f>SUM(O9:O25)</f>
        <v>0</v>
      </c>
      <c r="P8" s="226"/>
      <c r="Q8" s="226">
        <f>SUM(Q9:Q25)</f>
        <v>0</v>
      </c>
      <c r="R8" s="226"/>
      <c r="S8" s="226"/>
      <c r="T8" s="227"/>
      <c r="U8" s="221"/>
      <c r="V8" s="221">
        <f>SUM(V9:V25)</f>
        <v>0</v>
      </c>
      <c r="W8" s="221"/>
      <c r="X8" s="221"/>
      <c r="AG8" t="s">
        <v>150</v>
      </c>
    </row>
    <row r="9" spans="1:60" outlineLevel="1" x14ac:dyDescent="0.2">
      <c r="A9" s="228">
        <v>1</v>
      </c>
      <c r="B9" s="229" t="s">
        <v>57</v>
      </c>
      <c r="C9" s="239" t="s">
        <v>175</v>
      </c>
      <c r="D9" s="230"/>
      <c r="E9" s="231">
        <v>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15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176</v>
      </c>
      <c r="T9" s="234" t="s">
        <v>155</v>
      </c>
      <c r="U9" s="220">
        <v>0</v>
      </c>
      <c r="V9" s="220">
        <f>ROUND(E9*U9,2)</f>
        <v>0</v>
      </c>
      <c r="W9" s="220"/>
      <c r="X9" s="220" t="s">
        <v>177</v>
      </c>
      <c r="Y9" s="211"/>
      <c r="Z9" s="211"/>
      <c r="AA9" s="211"/>
      <c r="AB9" s="211"/>
      <c r="AC9" s="211"/>
      <c r="AD9" s="211"/>
      <c r="AE9" s="211"/>
      <c r="AF9" s="211"/>
      <c r="AG9" s="211" t="s">
        <v>178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45" outlineLevel="1" x14ac:dyDescent="0.2">
      <c r="A10" s="218"/>
      <c r="B10" s="219"/>
      <c r="C10" s="255" t="s">
        <v>179</v>
      </c>
      <c r="D10" s="244"/>
      <c r="E10" s="245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180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5" t="s">
        <v>181</v>
      </c>
      <c r="D11" s="244"/>
      <c r="E11" s="245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180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8"/>
      <c r="B12" s="219"/>
      <c r="C12" s="255" t="s">
        <v>182</v>
      </c>
      <c r="D12" s="244"/>
      <c r="E12" s="245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180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55" t="s">
        <v>183</v>
      </c>
      <c r="D13" s="244"/>
      <c r="E13" s="245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180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8"/>
      <c r="B14" s="219"/>
      <c r="C14" s="255" t="s">
        <v>184</v>
      </c>
      <c r="D14" s="244"/>
      <c r="E14" s="245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180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8"/>
      <c r="B15" s="219"/>
      <c r="C15" s="255" t="s">
        <v>185</v>
      </c>
      <c r="D15" s="244"/>
      <c r="E15" s="245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180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18"/>
      <c r="B16" s="219"/>
      <c r="C16" s="255" t="s">
        <v>186</v>
      </c>
      <c r="D16" s="244"/>
      <c r="E16" s="245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180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8"/>
      <c r="B17" s="219"/>
      <c r="C17" s="255" t="s">
        <v>187</v>
      </c>
      <c r="D17" s="244"/>
      <c r="E17" s="245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180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8"/>
      <c r="B18" s="219"/>
      <c r="C18" s="255" t="s">
        <v>188</v>
      </c>
      <c r="D18" s="244"/>
      <c r="E18" s="245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180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33.75" outlineLevel="1" x14ac:dyDescent="0.2">
      <c r="A19" s="218"/>
      <c r="B19" s="219"/>
      <c r="C19" s="255" t="s">
        <v>189</v>
      </c>
      <c r="D19" s="244"/>
      <c r="E19" s="245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180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45" outlineLevel="1" x14ac:dyDescent="0.2">
      <c r="A20" s="218"/>
      <c r="B20" s="219"/>
      <c r="C20" s="255" t="s">
        <v>190</v>
      </c>
      <c r="D20" s="244"/>
      <c r="E20" s="245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180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5" t="s">
        <v>191</v>
      </c>
      <c r="D21" s="244"/>
      <c r="E21" s="245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180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8"/>
      <c r="B22" s="219"/>
      <c r="C22" s="255" t="s">
        <v>192</v>
      </c>
      <c r="D22" s="244"/>
      <c r="E22" s="245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180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5" t="s">
        <v>193</v>
      </c>
      <c r="D23" s="244"/>
      <c r="E23" s="245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180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5" t="s">
        <v>194</v>
      </c>
      <c r="D24" s="244"/>
      <c r="E24" s="245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180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55" t="s">
        <v>195</v>
      </c>
      <c r="D25" s="244"/>
      <c r="E25" s="245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180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22" t="s">
        <v>149</v>
      </c>
      <c r="B26" s="223" t="s">
        <v>73</v>
      </c>
      <c r="C26" s="238" t="s">
        <v>74</v>
      </c>
      <c r="D26" s="224"/>
      <c r="E26" s="225"/>
      <c r="F26" s="226"/>
      <c r="G26" s="226">
        <f>SUMIF(AG27:AG45,"&lt;&gt;NOR",G27:G45)</f>
        <v>0</v>
      </c>
      <c r="H26" s="226"/>
      <c r="I26" s="226">
        <f>SUM(I27:I45)</f>
        <v>0</v>
      </c>
      <c r="J26" s="226"/>
      <c r="K26" s="226">
        <f>SUM(K27:K45)</f>
        <v>0</v>
      </c>
      <c r="L26" s="226"/>
      <c r="M26" s="226">
        <f>SUM(M27:M45)</f>
        <v>0</v>
      </c>
      <c r="N26" s="226"/>
      <c r="O26" s="226">
        <f>SUM(O27:O45)</f>
        <v>0.36</v>
      </c>
      <c r="P26" s="226"/>
      <c r="Q26" s="226">
        <f>SUM(Q27:Q45)</f>
        <v>0</v>
      </c>
      <c r="R26" s="226"/>
      <c r="S26" s="226"/>
      <c r="T26" s="227"/>
      <c r="U26" s="221"/>
      <c r="V26" s="221">
        <f>SUM(V27:V45)</f>
        <v>2.87</v>
      </c>
      <c r="W26" s="221"/>
      <c r="X26" s="221"/>
      <c r="AG26" t="s">
        <v>150</v>
      </c>
    </row>
    <row r="27" spans="1:60" outlineLevel="1" x14ac:dyDescent="0.2">
      <c r="A27" s="228">
        <v>2</v>
      </c>
      <c r="B27" s="229" t="s">
        <v>196</v>
      </c>
      <c r="C27" s="239" t="s">
        <v>197</v>
      </c>
      <c r="D27" s="230" t="s">
        <v>198</v>
      </c>
      <c r="E27" s="231">
        <v>2.7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15</v>
      </c>
      <c r="M27" s="233">
        <f>G27*(1+L27/100)</f>
        <v>0</v>
      </c>
      <c r="N27" s="233">
        <v>7.4709999999999999E-2</v>
      </c>
      <c r="O27" s="233">
        <f>ROUND(E27*N27,2)</f>
        <v>0.2</v>
      </c>
      <c r="P27" s="233">
        <v>0</v>
      </c>
      <c r="Q27" s="233">
        <f>ROUND(E27*P27,2)</f>
        <v>0</v>
      </c>
      <c r="R27" s="233" t="s">
        <v>199</v>
      </c>
      <c r="S27" s="233" t="s">
        <v>154</v>
      </c>
      <c r="T27" s="234" t="s">
        <v>154</v>
      </c>
      <c r="U27" s="220">
        <v>0.52915000000000001</v>
      </c>
      <c r="V27" s="220">
        <f>ROUND(E27*U27,2)</f>
        <v>1.43</v>
      </c>
      <c r="W27" s="220"/>
      <c r="X27" s="220" t="s">
        <v>177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178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56" t="s">
        <v>200</v>
      </c>
      <c r="D28" s="246"/>
      <c r="E28" s="246"/>
      <c r="F28" s="246"/>
      <c r="G28" s="246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201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5" t="s">
        <v>202</v>
      </c>
      <c r="D29" s="244"/>
      <c r="E29" s="245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180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5" t="s">
        <v>203</v>
      </c>
      <c r="D30" s="244"/>
      <c r="E30" s="245">
        <v>2.7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180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>
        <v>3</v>
      </c>
      <c r="B31" s="229" t="s">
        <v>204</v>
      </c>
      <c r="C31" s="239" t="s">
        <v>205</v>
      </c>
      <c r="D31" s="230" t="s">
        <v>206</v>
      </c>
      <c r="E31" s="231">
        <v>3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15</v>
      </c>
      <c r="M31" s="233">
        <f>G31*(1+L31/100)</f>
        <v>0</v>
      </c>
      <c r="N31" s="233">
        <v>1.0200000000000001E-3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199</v>
      </c>
      <c r="S31" s="233" t="s">
        <v>154</v>
      </c>
      <c r="T31" s="234" t="s">
        <v>154</v>
      </c>
      <c r="U31" s="220">
        <v>0.223</v>
      </c>
      <c r="V31" s="220">
        <f>ROUND(E31*U31,2)</f>
        <v>0.67</v>
      </c>
      <c r="W31" s="220"/>
      <c r="X31" s="220" t="s">
        <v>177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178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6" t="s">
        <v>207</v>
      </c>
      <c r="D32" s="246"/>
      <c r="E32" s="246"/>
      <c r="F32" s="246"/>
      <c r="G32" s="246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201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7" t="s">
        <v>208</v>
      </c>
      <c r="D33" s="247"/>
      <c r="E33" s="247"/>
      <c r="F33" s="247"/>
      <c r="G33" s="247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159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55" t="s">
        <v>202</v>
      </c>
      <c r="D34" s="244"/>
      <c r="E34" s="245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180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55" t="s">
        <v>209</v>
      </c>
      <c r="D35" s="244"/>
      <c r="E35" s="245">
        <v>3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180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>
        <v>4</v>
      </c>
      <c r="B36" s="229" t="s">
        <v>210</v>
      </c>
      <c r="C36" s="239" t="s">
        <v>211</v>
      </c>
      <c r="D36" s="230" t="s">
        <v>198</v>
      </c>
      <c r="E36" s="231">
        <v>1.1220000000000001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15</v>
      </c>
      <c r="M36" s="233">
        <f>G36*(1+L36/100)</f>
        <v>0</v>
      </c>
      <c r="N36" s="233">
        <v>0.14115</v>
      </c>
      <c r="O36" s="233">
        <f>ROUND(E36*N36,2)</f>
        <v>0.16</v>
      </c>
      <c r="P36" s="233">
        <v>0</v>
      </c>
      <c r="Q36" s="233">
        <f>ROUND(E36*P36,2)</f>
        <v>0</v>
      </c>
      <c r="R36" s="233" t="s">
        <v>199</v>
      </c>
      <c r="S36" s="233" t="s">
        <v>154</v>
      </c>
      <c r="T36" s="234" t="s">
        <v>154</v>
      </c>
      <c r="U36" s="220">
        <v>0.68400000000000005</v>
      </c>
      <c r="V36" s="220">
        <f>ROUND(E36*U36,2)</f>
        <v>0.77</v>
      </c>
      <c r="W36" s="220"/>
      <c r="X36" s="220" t="s">
        <v>177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178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6" t="s">
        <v>212</v>
      </c>
      <c r="D37" s="246"/>
      <c r="E37" s="246"/>
      <c r="F37" s="246"/>
      <c r="G37" s="246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1"/>
      <c r="Z37" s="211"/>
      <c r="AA37" s="211"/>
      <c r="AB37" s="211"/>
      <c r="AC37" s="211"/>
      <c r="AD37" s="211"/>
      <c r="AE37" s="211"/>
      <c r="AF37" s="211"/>
      <c r="AG37" s="211" t="s">
        <v>201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5" t="s">
        <v>202</v>
      </c>
      <c r="D38" s="244"/>
      <c r="E38" s="245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180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55" t="s">
        <v>213</v>
      </c>
      <c r="D39" s="244"/>
      <c r="E39" s="245">
        <v>1.1200000000000001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180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>
        <v>5</v>
      </c>
      <c r="B40" s="229" t="s">
        <v>214</v>
      </c>
      <c r="C40" s="239" t="s">
        <v>215</v>
      </c>
      <c r="D40" s="230" t="s">
        <v>216</v>
      </c>
      <c r="E40" s="231">
        <v>1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15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/>
      <c r="S40" s="233" t="s">
        <v>176</v>
      </c>
      <c r="T40" s="234" t="s">
        <v>155</v>
      </c>
      <c r="U40" s="220">
        <v>0</v>
      </c>
      <c r="V40" s="220">
        <f>ROUND(E40*U40,2)</f>
        <v>0</v>
      </c>
      <c r="W40" s="220"/>
      <c r="X40" s="220" t="s">
        <v>177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178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5" t="s">
        <v>202</v>
      </c>
      <c r="D41" s="244"/>
      <c r="E41" s="245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180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5" t="s">
        <v>217</v>
      </c>
      <c r="D42" s="244"/>
      <c r="E42" s="245">
        <v>1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180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>
        <v>6</v>
      </c>
      <c r="B43" s="229" t="s">
        <v>218</v>
      </c>
      <c r="C43" s="239" t="s">
        <v>219</v>
      </c>
      <c r="D43" s="230" t="s">
        <v>220</v>
      </c>
      <c r="E43" s="231">
        <v>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15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 t="s">
        <v>176</v>
      </c>
      <c r="T43" s="234" t="s">
        <v>155</v>
      </c>
      <c r="U43" s="220">
        <v>0</v>
      </c>
      <c r="V43" s="220">
        <f>ROUND(E43*U43,2)</f>
        <v>0</v>
      </c>
      <c r="W43" s="220"/>
      <c r="X43" s="220" t="s">
        <v>177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178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5" t="s">
        <v>202</v>
      </c>
      <c r="D44" s="244"/>
      <c r="E44" s="245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180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55" t="s">
        <v>221</v>
      </c>
      <c r="D45" s="244"/>
      <c r="E45" s="245">
        <v>2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180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22" t="s">
        <v>149</v>
      </c>
      <c r="B46" s="223" t="s">
        <v>75</v>
      </c>
      <c r="C46" s="238" t="s">
        <v>76</v>
      </c>
      <c r="D46" s="224"/>
      <c r="E46" s="225"/>
      <c r="F46" s="226"/>
      <c r="G46" s="226">
        <f>SUMIF(AG47:AG55,"&lt;&gt;NOR",G47:G55)</f>
        <v>0</v>
      </c>
      <c r="H46" s="226"/>
      <c r="I46" s="226">
        <f>SUM(I47:I55)</f>
        <v>0</v>
      </c>
      <c r="J46" s="226"/>
      <c r="K46" s="226">
        <f>SUM(K47:K55)</f>
        <v>0</v>
      </c>
      <c r="L46" s="226"/>
      <c r="M46" s="226">
        <f>SUM(M47:M55)</f>
        <v>0</v>
      </c>
      <c r="N46" s="226"/>
      <c r="O46" s="226">
        <f>SUM(O47:O55)</f>
        <v>0.98</v>
      </c>
      <c r="P46" s="226"/>
      <c r="Q46" s="226">
        <f>SUM(Q47:Q55)</f>
        <v>0</v>
      </c>
      <c r="R46" s="226"/>
      <c r="S46" s="226"/>
      <c r="T46" s="227"/>
      <c r="U46" s="221"/>
      <c r="V46" s="221">
        <f>SUM(V47:V55)</f>
        <v>55.05</v>
      </c>
      <c r="W46" s="221"/>
      <c r="X46" s="221"/>
      <c r="AG46" t="s">
        <v>150</v>
      </c>
    </row>
    <row r="47" spans="1:60" ht="22.5" outlineLevel="1" x14ac:dyDescent="0.2">
      <c r="A47" s="228">
        <v>7</v>
      </c>
      <c r="B47" s="229" t="s">
        <v>222</v>
      </c>
      <c r="C47" s="239" t="s">
        <v>223</v>
      </c>
      <c r="D47" s="230" t="s">
        <v>198</v>
      </c>
      <c r="E47" s="231">
        <v>46.15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15</v>
      </c>
      <c r="M47" s="233">
        <f>G47*(1+L47/100)</f>
        <v>0</v>
      </c>
      <c r="N47" s="233">
        <v>1.8599999999999998E-2</v>
      </c>
      <c r="O47" s="233">
        <f>ROUND(E47*N47,2)</f>
        <v>0.86</v>
      </c>
      <c r="P47" s="233">
        <v>0</v>
      </c>
      <c r="Q47" s="233">
        <f>ROUND(E47*P47,2)</f>
        <v>0</v>
      </c>
      <c r="R47" s="233" t="s">
        <v>199</v>
      </c>
      <c r="S47" s="233" t="s">
        <v>154</v>
      </c>
      <c r="T47" s="234" t="s">
        <v>154</v>
      </c>
      <c r="U47" s="220">
        <v>1.0109999999999999</v>
      </c>
      <c r="V47" s="220">
        <f>ROUND(E47*U47,2)</f>
        <v>46.66</v>
      </c>
      <c r="W47" s="220"/>
      <c r="X47" s="220" t="s">
        <v>177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178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55" t="s">
        <v>202</v>
      </c>
      <c r="D48" s="244"/>
      <c r="E48" s="245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180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5" t="s">
        <v>224</v>
      </c>
      <c r="D49" s="244"/>
      <c r="E49" s="245">
        <v>46.15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180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33.75" outlineLevel="1" x14ac:dyDescent="0.2">
      <c r="A50" s="228">
        <v>8</v>
      </c>
      <c r="B50" s="229" t="s">
        <v>225</v>
      </c>
      <c r="C50" s="239" t="s">
        <v>226</v>
      </c>
      <c r="D50" s="230" t="s">
        <v>198</v>
      </c>
      <c r="E50" s="231">
        <v>6.5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15</v>
      </c>
      <c r="M50" s="233">
        <f>G50*(1+L50/100)</f>
        <v>0</v>
      </c>
      <c r="N50" s="233">
        <v>1.8599999999999998E-2</v>
      </c>
      <c r="O50" s="233">
        <f>ROUND(E50*N50,2)</f>
        <v>0.12</v>
      </c>
      <c r="P50" s="233">
        <v>0</v>
      </c>
      <c r="Q50" s="233">
        <f>ROUND(E50*P50,2)</f>
        <v>0</v>
      </c>
      <c r="R50" s="233" t="s">
        <v>199</v>
      </c>
      <c r="S50" s="233" t="s">
        <v>154</v>
      </c>
      <c r="T50" s="234" t="s">
        <v>154</v>
      </c>
      <c r="U50" s="220">
        <v>1.0109999999999999</v>
      </c>
      <c r="V50" s="220">
        <f>ROUND(E50*U50,2)</f>
        <v>6.57</v>
      </c>
      <c r="W50" s="220"/>
      <c r="X50" s="220" t="s">
        <v>177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178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5" t="s">
        <v>202</v>
      </c>
      <c r="D51" s="244"/>
      <c r="E51" s="245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180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5" t="s">
        <v>227</v>
      </c>
      <c r="D52" s="244"/>
      <c r="E52" s="245">
        <v>6.5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180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28">
        <v>9</v>
      </c>
      <c r="B53" s="229" t="s">
        <v>228</v>
      </c>
      <c r="C53" s="239" t="s">
        <v>229</v>
      </c>
      <c r="D53" s="230" t="s">
        <v>198</v>
      </c>
      <c r="E53" s="231">
        <v>6.5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15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 t="s">
        <v>199</v>
      </c>
      <c r="S53" s="233" t="s">
        <v>154</v>
      </c>
      <c r="T53" s="234" t="s">
        <v>154</v>
      </c>
      <c r="U53" s="220">
        <v>0.28000000000000003</v>
      </c>
      <c r="V53" s="220">
        <f>ROUND(E53*U53,2)</f>
        <v>1.82</v>
      </c>
      <c r="W53" s="220"/>
      <c r="X53" s="220" t="s">
        <v>177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178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5" t="s">
        <v>202</v>
      </c>
      <c r="D54" s="244"/>
      <c r="E54" s="245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180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5" t="s">
        <v>227</v>
      </c>
      <c r="D55" s="244"/>
      <c r="E55" s="245">
        <v>6.5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1"/>
      <c r="Z55" s="211"/>
      <c r="AA55" s="211"/>
      <c r="AB55" s="211"/>
      <c r="AC55" s="211"/>
      <c r="AD55" s="211"/>
      <c r="AE55" s="211"/>
      <c r="AF55" s="211"/>
      <c r="AG55" s="211" t="s">
        <v>180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22" t="s">
        <v>149</v>
      </c>
      <c r="B56" s="223" t="s">
        <v>77</v>
      </c>
      <c r="C56" s="238" t="s">
        <v>78</v>
      </c>
      <c r="D56" s="224"/>
      <c r="E56" s="225"/>
      <c r="F56" s="226"/>
      <c r="G56" s="226">
        <f>SUMIF(AG57:AG160,"&lt;&gt;NOR",G57:G160)</f>
        <v>0</v>
      </c>
      <c r="H56" s="226"/>
      <c r="I56" s="226">
        <f>SUM(I57:I160)</f>
        <v>0</v>
      </c>
      <c r="J56" s="226"/>
      <c r="K56" s="226">
        <f>SUM(K57:K160)</f>
        <v>0</v>
      </c>
      <c r="L56" s="226"/>
      <c r="M56" s="226">
        <f>SUM(M57:M160)</f>
        <v>0</v>
      </c>
      <c r="N56" s="226"/>
      <c r="O56" s="226">
        <f>SUM(O57:O160)</f>
        <v>5.1899999999999995</v>
      </c>
      <c r="P56" s="226"/>
      <c r="Q56" s="226">
        <f>SUM(Q57:Q160)</f>
        <v>0</v>
      </c>
      <c r="R56" s="226"/>
      <c r="S56" s="226"/>
      <c r="T56" s="227"/>
      <c r="U56" s="221"/>
      <c r="V56" s="221">
        <f>SUM(V57:V160)</f>
        <v>140.32000000000002</v>
      </c>
      <c r="W56" s="221"/>
      <c r="X56" s="221"/>
      <c r="AG56" t="s">
        <v>150</v>
      </c>
    </row>
    <row r="57" spans="1:60" ht="22.5" outlineLevel="1" x14ac:dyDescent="0.2">
      <c r="A57" s="228">
        <v>10</v>
      </c>
      <c r="B57" s="229" t="s">
        <v>230</v>
      </c>
      <c r="C57" s="239" t="s">
        <v>231</v>
      </c>
      <c r="D57" s="230" t="s">
        <v>198</v>
      </c>
      <c r="E57" s="231">
        <v>179.51795000000001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15</v>
      </c>
      <c r="M57" s="233">
        <f>G57*(1+L57/100)</f>
        <v>0</v>
      </c>
      <c r="N57" s="233">
        <v>3.2000000000000003E-4</v>
      </c>
      <c r="O57" s="233">
        <f>ROUND(E57*N57,2)</f>
        <v>0.06</v>
      </c>
      <c r="P57" s="233">
        <v>0</v>
      </c>
      <c r="Q57" s="233">
        <f>ROUND(E57*P57,2)</f>
        <v>0</v>
      </c>
      <c r="R57" s="233" t="s">
        <v>199</v>
      </c>
      <c r="S57" s="233" t="s">
        <v>154</v>
      </c>
      <c r="T57" s="234" t="s">
        <v>154</v>
      </c>
      <c r="U57" s="220">
        <v>7.0000000000000007E-2</v>
      </c>
      <c r="V57" s="220">
        <f>ROUND(E57*U57,2)</f>
        <v>12.57</v>
      </c>
      <c r="W57" s="220"/>
      <c r="X57" s="220" t="s">
        <v>177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178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6" t="s">
        <v>232</v>
      </c>
      <c r="D58" s="246"/>
      <c r="E58" s="246"/>
      <c r="F58" s="246"/>
      <c r="G58" s="246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201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5" t="s">
        <v>233</v>
      </c>
      <c r="D59" s="244"/>
      <c r="E59" s="245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180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5" t="s">
        <v>234</v>
      </c>
      <c r="D60" s="244"/>
      <c r="E60" s="245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180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5" t="s">
        <v>235</v>
      </c>
      <c r="D61" s="244"/>
      <c r="E61" s="245">
        <v>101.55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180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5" t="s">
        <v>236</v>
      </c>
      <c r="D62" s="244"/>
      <c r="E62" s="245">
        <v>-13.36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180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5" t="s">
        <v>237</v>
      </c>
      <c r="D63" s="244"/>
      <c r="E63" s="245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180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5" t="s">
        <v>238</v>
      </c>
      <c r="D64" s="244"/>
      <c r="E64" s="245">
        <v>4.41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180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5" t="s">
        <v>233</v>
      </c>
      <c r="D65" s="244"/>
      <c r="E65" s="245"/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180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5" t="s">
        <v>239</v>
      </c>
      <c r="D66" s="244"/>
      <c r="E66" s="245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180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5" t="s">
        <v>240</v>
      </c>
      <c r="D67" s="244"/>
      <c r="E67" s="245">
        <v>54.02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180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5" t="s">
        <v>241</v>
      </c>
      <c r="D68" s="244"/>
      <c r="E68" s="245">
        <v>-4.25</v>
      </c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180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5" t="s">
        <v>242</v>
      </c>
      <c r="D69" s="244"/>
      <c r="E69" s="245">
        <v>26.5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180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5" t="s">
        <v>243</v>
      </c>
      <c r="D70" s="244"/>
      <c r="E70" s="245"/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180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5" t="s">
        <v>244</v>
      </c>
      <c r="D71" s="244"/>
      <c r="E71" s="245">
        <v>-4.9400000000000004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180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5" t="s">
        <v>202</v>
      </c>
      <c r="D72" s="244"/>
      <c r="E72" s="245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180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5" t="s">
        <v>245</v>
      </c>
      <c r="D73" s="244"/>
      <c r="E73" s="245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180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5" t="s">
        <v>246</v>
      </c>
      <c r="D74" s="244"/>
      <c r="E74" s="245">
        <v>11.45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180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55" t="s">
        <v>237</v>
      </c>
      <c r="D75" s="244"/>
      <c r="E75" s="245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180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55" t="s">
        <v>247</v>
      </c>
      <c r="D76" s="244"/>
      <c r="E76" s="245">
        <v>4.1399999999999997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180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>
        <v>11</v>
      </c>
      <c r="B77" s="229" t="s">
        <v>248</v>
      </c>
      <c r="C77" s="239" t="s">
        <v>249</v>
      </c>
      <c r="D77" s="230" t="s">
        <v>206</v>
      </c>
      <c r="E77" s="231">
        <v>37.546439999999997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15</v>
      </c>
      <c r="M77" s="233">
        <f>G77*(1+L77/100)</f>
        <v>0</v>
      </c>
      <c r="N77" s="233">
        <v>2.3800000000000002E-3</v>
      </c>
      <c r="O77" s="233">
        <f>ROUND(E77*N77,2)</f>
        <v>0.09</v>
      </c>
      <c r="P77" s="233">
        <v>0</v>
      </c>
      <c r="Q77" s="233">
        <f>ROUND(E77*P77,2)</f>
        <v>0</v>
      </c>
      <c r="R77" s="233" t="s">
        <v>250</v>
      </c>
      <c r="S77" s="233" t="s">
        <v>154</v>
      </c>
      <c r="T77" s="234" t="s">
        <v>154</v>
      </c>
      <c r="U77" s="220">
        <v>0.18232999999999999</v>
      </c>
      <c r="V77" s="220">
        <f>ROUND(E77*U77,2)</f>
        <v>6.85</v>
      </c>
      <c r="W77" s="220"/>
      <c r="X77" s="220" t="s">
        <v>177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178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5" t="s">
        <v>202</v>
      </c>
      <c r="D78" s="244"/>
      <c r="E78" s="245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180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5" t="s">
        <v>245</v>
      </c>
      <c r="D79" s="244"/>
      <c r="E79" s="245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180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55" t="s">
        <v>251</v>
      </c>
      <c r="D80" s="244"/>
      <c r="E80" s="245">
        <v>13.25</v>
      </c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180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5" t="s">
        <v>252</v>
      </c>
      <c r="D81" s="244"/>
      <c r="E81" s="245">
        <v>2.65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180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5" t="s">
        <v>253</v>
      </c>
      <c r="D82" s="244"/>
      <c r="E82" s="245">
        <v>4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180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55" t="s">
        <v>239</v>
      </c>
      <c r="D83" s="244"/>
      <c r="E83" s="245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180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5" t="s">
        <v>254</v>
      </c>
      <c r="D84" s="244"/>
      <c r="E84" s="245">
        <v>17.649999999999999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1"/>
      <c r="Z84" s="211"/>
      <c r="AA84" s="211"/>
      <c r="AB84" s="211"/>
      <c r="AC84" s="211"/>
      <c r="AD84" s="211"/>
      <c r="AE84" s="211"/>
      <c r="AF84" s="211"/>
      <c r="AG84" s="211" t="s">
        <v>180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28">
        <v>12</v>
      </c>
      <c r="B85" s="229" t="s">
        <v>255</v>
      </c>
      <c r="C85" s="239" t="s">
        <v>256</v>
      </c>
      <c r="D85" s="230" t="s">
        <v>198</v>
      </c>
      <c r="E85" s="231">
        <v>92.597059999999999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15</v>
      </c>
      <c r="M85" s="233">
        <f>G85*(1+L85/100)</f>
        <v>0</v>
      </c>
      <c r="N85" s="233">
        <v>4.5399999999999998E-3</v>
      </c>
      <c r="O85" s="233">
        <f>ROUND(E85*N85,2)</f>
        <v>0.42</v>
      </c>
      <c r="P85" s="233">
        <v>0</v>
      </c>
      <c r="Q85" s="233">
        <f>ROUND(E85*P85,2)</f>
        <v>0</v>
      </c>
      <c r="R85" s="233" t="s">
        <v>250</v>
      </c>
      <c r="S85" s="233" t="s">
        <v>154</v>
      </c>
      <c r="T85" s="234" t="s">
        <v>154</v>
      </c>
      <c r="U85" s="220">
        <v>8.3250000000000005E-2</v>
      </c>
      <c r="V85" s="220">
        <f>ROUND(E85*U85,2)</f>
        <v>7.71</v>
      </c>
      <c r="W85" s="220"/>
      <c r="X85" s="220" t="s">
        <v>177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178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5" t="s">
        <v>233</v>
      </c>
      <c r="D86" s="244"/>
      <c r="E86" s="245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180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5" t="s">
        <v>234</v>
      </c>
      <c r="D87" s="244"/>
      <c r="E87" s="245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180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5" t="s">
        <v>235</v>
      </c>
      <c r="D88" s="244"/>
      <c r="E88" s="245">
        <v>101.55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180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55" t="s">
        <v>236</v>
      </c>
      <c r="D89" s="244"/>
      <c r="E89" s="245">
        <v>-13.36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180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8"/>
      <c r="B90" s="219"/>
      <c r="C90" s="255" t="s">
        <v>237</v>
      </c>
      <c r="D90" s="244"/>
      <c r="E90" s="245"/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180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55" t="s">
        <v>238</v>
      </c>
      <c r="D91" s="244"/>
      <c r="E91" s="245">
        <v>4.41</v>
      </c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1"/>
      <c r="Z91" s="211"/>
      <c r="AA91" s="211"/>
      <c r="AB91" s="211"/>
      <c r="AC91" s="211"/>
      <c r="AD91" s="211"/>
      <c r="AE91" s="211"/>
      <c r="AF91" s="211"/>
      <c r="AG91" s="211" t="s">
        <v>180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28">
        <v>13</v>
      </c>
      <c r="B92" s="229" t="s">
        <v>257</v>
      </c>
      <c r="C92" s="239" t="s">
        <v>258</v>
      </c>
      <c r="D92" s="230" t="s">
        <v>198</v>
      </c>
      <c r="E92" s="231">
        <v>86.92089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15</v>
      </c>
      <c r="M92" s="233">
        <f>G92*(1+L92/100)</f>
        <v>0</v>
      </c>
      <c r="N92" s="233">
        <v>2.1919999999999999E-2</v>
      </c>
      <c r="O92" s="233">
        <f>ROUND(E92*N92,2)</f>
        <v>1.91</v>
      </c>
      <c r="P92" s="233">
        <v>0</v>
      </c>
      <c r="Q92" s="233">
        <f>ROUND(E92*P92,2)</f>
        <v>0</v>
      </c>
      <c r="R92" s="233" t="s">
        <v>250</v>
      </c>
      <c r="S92" s="233" t="s">
        <v>154</v>
      </c>
      <c r="T92" s="234" t="s">
        <v>154</v>
      </c>
      <c r="U92" s="220">
        <v>0.377</v>
      </c>
      <c r="V92" s="220">
        <f>ROUND(E92*U92,2)</f>
        <v>32.770000000000003</v>
      </c>
      <c r="W92" s="220"/>
      <c r="X92" s="220" t="s">
        <v>177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178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40" t="s">
        <v>259</v>
      </c>
      <c r="D93" s="236"/>
      <c r="E93" s="236"/>
      <c r="F93" s="236"/>
      <c r="G93" s="236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159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55" t="s">
        <v>233</v>
      </c>
      <c r="D94" s="244"/>
      <c r="E94" s="245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1"/>
      <c r="Z94" s="211"/>
      <c r="AA94" s="211"/>
      <c r="AB94" s="211"/>
      <c r="AC94" s="211"/>
      <c r="AD94" s="211"/>
      <c r="AE94" s="211"/>
      <c r="AF94" s="211"/>
      <c r="AG94" s="211" t="s">
        <v>180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8"/>
      <c r="B95" s="219"/>
      <c r="C95" s="255" t="s">
        <v>239</v>
      </c>
      <c r="D95" s="244"/>
      <c r="E95" s="245"/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1"/>
      <c r="Z95" s="211"/>
      <c r="AA95" s="211"/>
      <c r="AB95" s="211"/>
      <c r="AC95" s="211"/>
      <c r="AD95" s="211"/>
      <c r="AE95" s="211"/>
      <c r="AF95" s="211"/>
      <c r="AG95" s="211" t="s">
        <v>180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8"/>
      <c r="B96" s="219"/>
      <c r="C96" s="255" t="s">
        <v>240</v>
      </c>
      <c r="D96" s="244"/>
      <c r="E96" s="245">
        <v>54.02</v>
      </c>
      <c r="F96" s="220"/>
      <c r="G96" s="22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11"/>
      <c r="Z96" s="211"/>
      <c r="AA96" s="211"/>
      <c r="AB96" s="211"/>
      <c r="AC96" s="211"/>
      <c r="AD96" s="211"/>
      <c r="AE96" s="211"/>
      <c r="AF96" s="211"/>
      <c r="AG96" s="211" t="s">
        <v>180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55" t="s">
        <v>241</v>
      </c>
      <c r="D97" s="244"/>
      <c r="E97" s="245">
        <v>-4.25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1"/>
      <c r="Z97" s="211"/>
      <c r="AA97" s="211"/>
      <c r="AB97" s="211"/>
      <c r="AC97" s="211"/>
      <c r="AD97" s="211"/>
      <c r="AE97" s="211"/>
      <c r="AF97" s="211"/>
      <c r="AG97" s="211" t="s">
        <v>180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5" t="s">
        <v>242</v>
      </c>
      <c r="D98" s="244"/>
      <c r="E98" s="245">
        <v>26.5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180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5" t="s">
        <v>243</v>
      </c>
      <c r="D99" s="244"/>
      <c r="E99" s="245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180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8"/>
      <c r="B100" s="219"/>
      <c r="C100" s="255" t="s">
        <v>244</v>
      </c>
      <c r="D100" s="244"/>
      <c r="E100" s="245">
        <v>-4.9400000000000004</v>
      </c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180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55" t="s">
        <v>202</v>
      </c>
      <c r="D101" s="244"/>
      <c r="E101" s="245"/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180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5" t="s">
        <v>245</v>
      </c>
      <c r="D102" s="244"/>
      <c r="E102" s="245"/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180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8"/>
      <c r="B103" s="219"/>
      <c r="C103" s="255" t="s">
        <v>246</v>
      </c>
      <c r="D103" s="244"/>
      <c r="E103" s="245">
        <v>11.45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180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5" t="s">
        <v>237</v>
      </c>
      <c r="D104" s="244"/>
      <c r="E104" s="245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180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55" t="s">
        <v>247</v>
      </c>
      <c r="D105" s="244"/>
      <c r="E105" s="245">
        <v>4.1399999999999997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180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>
        <v>14</v>
      </c>
      <c r="B106" s="229" t="s">
        <v>260</v>
      </c>
      <c r="C106" s="239" t="s">
        <v>261</v>
      </c>
      <c r="D106" s="230" t="s">
        <v>198</v>
      </c>
      <c r="E106" s="231">
        <v>31.490030000000001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15</v>
      </c>
      <c r="M106" s="233">
        <f>G106*(1+L106/100)</f>
        <v>0</v>
      </c>
      <c r="N106" s="233">
        <v>4.5580000000000002E-2</v>
      </c>
      <c r="O106" s="233">
        <f>ROUND(E106*N106,2)</f>
        <v>1.44</v>
      </c>
      <c r="P106" s="233">
        <v>0</v>
      </c>
      <c r="Q106" s="233">
        <f>ROUND(E106*P106,2)</f>
        <v>0</v>
      </c>
      <c r="R106" s="233" t="s">
        <v>199</v>
      </c>
      <c r="S106" s="233" t="s">
        <v>154</v>
      </c>
      <c r="T106" s="234" t="s">
        <v>154</v>
      </c>
      <c r="U106" s="220">
        <v>0.60799999999999998</v>
      </c>
      <c r="V106" s="220">
        <f>ROUND(E106*U106,2)</f>
        <v>19.149999999999999</v>
      </c>
      <c r="W106" s="220"/>
      <c r="X106" s="220" t="s">
        <v>177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178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56" t="s">
        <v>262</v>
      </c>
      <c r="D107" s="246"/>
      <c r="E107" s="246"/>
      <c r="F107" s="246"/>
      <c r="G107" s="246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201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55" t="s">
        <v>263</v>
      </c>
      <c r="D108" s="244"/>
      <c r="E108" s="245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180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5" t="s">
        <v>264</v>
      </c>
      <c r="D109" s="244"/>
      <c r="E109" s="245"/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180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5" t="s">
        <v>265</v>
      </c>
      <c r="D110" s="244"/>
      <c r="E110" s="245">
        <v>31.49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180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28">
        <v>15</v>
      </c>
      <c r="B111" s="229" t="s">
        <v>266</v>
      </c>
      <c r="C111" s="239" t="s">
        <v>267</v>
      </c>
      <c r="D111" s="230" t="s">
        <v>198</v>
      </c>
      <c r="E111" s="231">
        <v>179.51795000000001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15</v>
      </c>
      <c r="M111" s="233">
        <f>G111*(1+L111/100)</f>
        <v>0</v>
      </c>
      <c r="N111" s="233">
        <v>6.5799999999999999E-3</v>
      </c>
      <c r="O111" s="233">
        <f>ROUND(E111*N111,2)</f>
        <v>1.18</v>
      </c>
      <c r="P111" s="233">
        <v>0</v>
      </c>
      <c r="Q111" s="233">
        <f>ROUND(E111*P111,2)</f>
        <v>0</v>
      </c>
      <c r="R111" s="233" t="s">
        <v>199</v>
      </c>
      <c r="S111" s="233" t="s">
        <v>154</v>
      </c>
      <c r="T111" s="234" t="s">
        <v>154</v>
      </c>
      <c r="U111" s="220">
        <v>0.31900000000000001</v>
      </c>
      <c r="V111" s="220">
        <f>ROUND(E111*U111,2)</f>
        <v>57.27</v>
      </c>
      <c r="W111" s="220"/>
      <c r="X111" s="220" t="s">
        <v>177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178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18"/>
      <c r="B112" s="219"/>
      <c r="C112" s="256" t="s">
        <v>268</v>
      </c>
      <c r="D112" s="246"/>
      <c r="E112" s="246"/>
      <c r="F112" s="246"/>
      <c r="G112" s="246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201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35" t="str">
        <f>C112</f>
        <v>na rovném povrchu vnitřních stěn, pilířů, svislých panelových konstrukcí, s nejnutnějším obroušením podkladu (pemzou apod.) a oprášením,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5" t="s">
        <v>233</v>
      </c>
      <c r="D113" s="244"/>
      <c r="E113" s="245"/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180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55" t="s">
        <v>234</v>
      </c>
      <c r="D114" s="244"/>
      <c r="E114" s="245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180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8"/>
      <c r="B115" s="219"/>
      <c r="C115" s="255" t="s">
        <v>235</v>
      </c>
      <c r="D115" s="244"/>
      <c r="E115" s="245">
        <v>101.55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180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5" t="s">
        <v>236</v>
      </c>
      <c r="D116" s="244"/>
      <c r="E116" s="245">
        <v>-13.36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180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5" t="s">
        <v>237</v>
      </c>
      <c r="D117" s="244"/>
      <c r="E117" s="245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180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55" t="s">
        <v>238</v>
      </c>
      <c r="D118" s="244"/>
      <c r="E118" s="245">
        <v>4.41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180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5" t="s">
        <v>233</v>
      </c>
      <c r="D119" s="244"/>
      <c r="E119" s="245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180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55" t="s">
        <v>239</v>
      </c>
      <c r="D120" s="244"/>
      <c r="E120" s="245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180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55" t="s">
        <v>240</v>
      </c>
      <c r="D121" s="244"/>
      <c r="E121" s="245">
        <v>54.02</v>
      </c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180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5" t="s">
        <v>241</v>
      </c>
      <c r="D122" s="244"/>
      <c r="E122" s="245">
        <v>-4.25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180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5" t="s">
        <v>242</v>
      </c>
      <c r="D123" s="244"/>
      <c r="E123" s="245">
        <v>26.5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180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55" t="s">
        <v>243</v>
      </c>
      <c r="D124" s="244"/>
      <c r="E124" s="245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180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8"/>
      <c r="B125" s="219"/>
      <c r="C125" s="255" t="s">
        <v>244</v>
      </c>
      <c r="D125" s="244"/>
      <c r="E125" s="245">
        <v>-4.9400000000000004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180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55" t="s">
        <v>202</v>
      </c>
      <c r="D126" s="244"/>
      <c r="E126" s="245"/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180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5" t="s">
        <v>245</v>
      </c>
      <c r="D127" s="244"/>
      <c r="E127" s="245"/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180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55" t="s">
        <v>246</v>
      </c>
      <c r="D128" s="244"/>
      <c r="E128" s="245">
        <v>11.45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180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8"/>
      <c r="B129" s="219"/>
      <c r="C129" s="255" t="s">
        <v>237</v>
      </c>
      <c r="D129" s="244"/>
      <c r="E129" s="245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180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5" t="s">
        <v>247</v>
      </c>
      <c r="D130" s="244"/>
      <c r="E130" s="245">
        <v>4.1399999999999997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180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28">
        <v>16</v>
      </c>
      <c r="B131" s="229" t="s">
        <v>269</v>
      </c>
      <c r="C131" s="239" t="s">
        <v>270</v>
      </c>
      <c r="D131" s="230" t="s">
        <v>198</v>
      </c>
      <c r="E131" s="231">
        <v>5.2720099999999999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15</v>
      </c>
      <c r="M131" s="233">
        <f>G131*(1+L131/100)</f>
        <v>0</v>
      </c>
      <c r="N131" s="233">
        <v>3.6700000000000001E-3</v>
      </c>
      <c r="O131" s="233">
        <f>ROUND(E131*N131,2)</f>
        <v>0.02</v>
      </c>
      <c r="P131" s="233">
        <v>0</v>
      </c>
      <c r="Q131" s="233">
        <f>ROUND(E131*P131,2)</f>
        <v>0</v>
      </c>
      <c r="R131" s="233" t="s">
        <v>199</v>
      </c>
      <c r="S131" s="233" t="s">
        <v>154</v>
      </c>
      <c r="T131" s="234" t="s">
        <v>154</v>
      </c>
      <c r="U131" s="220">
        <v>0.36199999999999999</v>
      </c>
      <c r="V131" s="220">
        <f>ROUND(E131*U131,2)</f>
        <v>1.91</v>
      </c>
      <c r="W131" s="220"/>
      <c r="X131" s="220" t="s">
        <v>177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271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55" t="s">
        <v>272</v>
      </c>
      <c r="D132" s="244"/>
      <c r="E132" s="245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180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5" t="s">
        <v>233</v>
      </c>
      <c r="D133" s="244"/>
      <c r="E133" s="245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180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55" t="s">
        <v>234</v>
      </c>
      <c r="D134" s="244"/>
      <c r="E134" s="245"/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180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5" t="s">
        <v>273</v>
      </c>
      <c r="D135" s="244"/>
      <c r="E135" s="245">
        <v>1.02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180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5" t="s">
        <v>274</v>
      </c>
      <c r="D136" s="244"/>
      <c r="E136" s="245">
        <v>-0.13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180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5" t="s">
        <v>237</v>
      </c>
      <c r="D137" s="244"/>
      <c r="E137" s="245"/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180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8"/>
      <c r="B138" s="219"/>
      <c r="C138" s="255" t="s">
        <v>275</v>
      </c>
      <c r="D138" s="244"/>
      <c r="E138" s="245">
        <v>0.04</v>
      </c>
      <c r="F138" s="220"/>
      <c r="G138" s="220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180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8"/>
      <c r="B139" s="219"/>
      <c r="C139" s="255" t="s">
        <v>233</v>
      </c>
      <c r="D139" s="244"/>
      <c r="E139" s="245"/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180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8"/>
      <c r="B140" s="219"/>
      <c r="C140" s="255" t="s">
        <v>239</v>
      </c>
      <c r="D140" s="244"/>
      <c r="E140" s="245"/>
      <c r="F140" s="220"/>
      <c r="G140" s="22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180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8"/>
      <c r="B141" s="219"/>
      <c r="C141" s="255" t="s">
        <v>276</v>
      </c>
      <c r="D141" s="244"/>
      <c r="E141" s="245">
        <v>2.7</v>
      </c>
      <c r="F141" s="220"/>
      <c r="G141" s="22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180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8"/>
      <c r="B142" s="219"/>
      <c r="C142" s="255" t="s">
        <v>277</v>
      </c>
      <c r="D142" s="244"/>
      <c r="E142" s="245">
        <v>-0.21</v>
      </c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180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5" t="s">
        <v>278</v>
      </c>
      <c r="D143" s="244"/>
      <c r="E143" s="245">
        <v>1.32</v>
      </c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180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5" t="s">
        <v>243</v>
      </c>
      <c r="D144" s="244"/>
      <c r="E144" s="245"/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180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8"/>
      <c r="B145" s="219"/>
      <c r="C145" s="255" t="s">
        <v>279</v>
      </c>
      <c r="D145" s="244"/>
      <c r="E145" s="245">
        <v>-0.25</v>
      </c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180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55" t="s">
        <v>202</v>
      </c>
      <c r="D146" s="244"/>
      <c r="E146" s="245"/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180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8"/>
      <c r="B147" s="219"/>
      <c r="C147" s="255" t="s">
        <v>245</v>
      </c>
      <c r="D147" s="244"/>
      <c r="E147" s="245"/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180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8"/>
      <c r="B148" s="219"/>
      <c r="C148" s="255" t="s">
        <v>280</v>
      </c>
      <c r="D148" s="244"/>
      <c r="E148" s="245">
        <v>0.56999999999999995</v>
      </c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180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8"/>
      <c r="B149" s="219"/>
      <c r="C149" s="255" t="s">
        <v>237</v>
      </c>
      <c r="D149" s="244"/>
      <c r="E149" s="245"/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180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5" t="s">
        <v>281</v>
      </c>
      <c r="D150" s="244"/>
      <c r="E150" s="245">
        <v>0.21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180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28">
        <v>17</v>
      </c>
      <c r="B151" s="229" t="s">
        <v>282</v>
      </c>
      <c r="C151" s="239" t="s">
        <v>283</v>
      </c>
      <c r="D151" s="230" t="s">
        <v>284</v>
      </c>
      <c r="E151" s="231">
        <v>5.7942299999999998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15</v>
      </c>
      <c r="M151" s="233">
        <f>G151*(1+L151/100)</f>
        <v>0</v>
      </c>
      <c r="N151" s="233">
        <v>1.187E-2</v>
      </c>
      <c r="O151" s="233">
        <f>ROUND(E151*N151,2)</f>
        <v>7.0000000000000007E-2</v>
      </c>
      <c r="P151" s="233">
        <v>0</v>
      </c>
      <c r="Q151" s="233">
        <f>ROUND(E151*P151,2)</f>
        <v>0</v>
      </c>
      <c r="R151" s="233"/>
      <c r="S151" s="233" t="s">
        <v>176</v>
      </c>
      <c r="T151" s="234" t="s">
        <v>155</v>
      </c>
      <c r="U151" s="220">
        <v>0.36</v>
      </c>
      <c r="V151" s="220">
        <f>ROUND(E151*U151,2)</f>
        <v>2.09</v>
      </c>
      <c r="W151" s="220"/>
      <c r="X151" s="220" t="s">
        <v>177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271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5" t="s">
        <v>285</v>
      </c>
      <c r="D152" s="244"/>
      <c r="E152" s="245"/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180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8"/>
      <c r="B153" s="219"/>
      <c r="C153" s="255" t="s">
        <v>202</v>
      </c>
      <c r="D153" s="244"/>
      <c r="E153" s="245"/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180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8"/>
      <c r="B154" s="219"/>
      <c r="C154" s="255" t="s">
        <v>286</v>
      </c>
      <c r="D154" s="244"/>
      <c r="E154" s="245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180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5" t="s">
        <v>239</v>
      </c>
      <c r="D155" s="244"/>
      <c r="E155" s="245"/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180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8"/>
      <c r="B156" s="219"/>
      <c r="C156" s="255" t="s">
        <v>287</v>
      </c>
      <c r="D156" s="244"/>
      <c r="E156" s="245">
        <v>8.83</v>
      </c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180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5" t="s">
        <v>239</v>
      </c>
      <c r="D157" s="244"/>
      <c r="E157" s="245"/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180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8"/>
      <c r="B158" s="219"/>
      <c r="C158" s="255" t="s">
        <v>244</v>
      </c>
      <c r="D158" s="244"/>
      <c r="E158" s="245">
        <v>-4.9400000000000004</v>
      </c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180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55" t="s">
        <v>288</v>
      </c>
      <c r="D159" s="244"/>
      <c r="E159" s="245"/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180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55" t="s">
        <v>289</v>
      </c>
      <c r="D160" s="244"/>
      <c r="E160" s="245">
        <v>1.9</v>
      </c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180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x14ac:dyDescent="0.2">
      <c r="A161" s="222" t="s">
        <v>149</v>
      </c>
      <c r="B161" s="223" t="s">
        <v>79</v>
      </c>
      <c r="C161" s="238" t="s">
        <v>80</v>
      </c>
      <c r="D161" s="224"/>
      <c r="E161" s="225"/>
      <c r="F161" s="226"/>
      <c r="G161" s="226">
        <f>SUMIF(AG162:AG170,"&lt;&gt;NOR",G162:G170)</f>
        <v>0</v>
      </c>
      <c r="H161" s="226"/>
      <c r="I161" s="226">
        <f>SUM(I162:I170)</f>
        <v>0</v>
      </c>
      <c r="J161" s="226"/>
      <c r="K161" s="226">
        <f>SUM(K162:K170)</f>
        <v>0</v>
      </c>
      <c r="L161" s="226"/>
      <c r="M161" s="226">
        <f>SUM(M162:M170)</f>
        <v>0</v>
      </c>
      <c r="N161" s="226"/>
      <c r="O161" s="226">
        <f>SUM(O162:O170)</f>
        <v>0.76</v>
      </c>
      <c r="P161" s="226"/>
      <c r="Q161" s="226">
        <f>SUM(Q162:Q170)</f>
        <v>0</v>
      </c>
      <c r="R161" s="226"/>
      <c r="S161" s="226"/>
      <c r="T161" s="227"/>
      <c r="U161" s="221"/>
      <c r="V161" s="221">
        <f>SUM(V162:V170)</f>
        <v>6.9399999999999995</v>
      </c>
      <c r="W161" s="221"/>
      <c r="X161" s="221"/>
      <c r="AG161" t="s">
        <v>150</v>
      </c>
    </row>
    <row r="162" spans="1:60" ht="22.5" outlineLevel="1" x14ac:dyDescent="0.2">
      <c r="A162" s="228">
        <v>18</v>
      </c>
      <c r="B162" s="229" t="s">
        <v>290</v>
      </c>
      <c r="C162" s="239" t="s">
        <v>291</v>
      </c>
      <c r="D162" s="230" t="s">
        <v>198</v>
      </c>
      <c r="E162" s="231">
        <v>4.2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15</v>
      </c>
      <c r="M162" s="233">
        <f>G162*(1+L162/100)</f>
        <v>0</v>
      </c>
      <c r="N162" s="233">
        <v>3.415E-2</v>
      </c>
      <c r="O162" s="233">
        <f>ROUND(E162*N162,2)</f>
        <v>0.14000000000000001</v>
      </c>
      <c r="P162" s="233">
        <v>0</v>
      </c>
      <c r="Q162" s="233">
        <f>ROUND(E162*P162,2)</f>
        <v>0</v>
      </c>
      <c r="R162" s="233" t="s">
        <v>199</v>
      </c>
      <c r="S162" s="233" t="s">
        <v>154</v>
      </c>
      <c r="T162" s="234" t="s">
        <v>154</v>
      </c>
      <c r="U162" s="220">
        <v>0.40300000000000002</v>
      </c>
      <c r="V162" s="220">
        <f>ROUND(E162*U162,2)</f>
        <v>1.69</v>
      </c>
      <c r="W162" s="220"/>
      <c r="X162" s="220" t="s">
        <v>177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178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8"/>
      <c r="B163" s="219"/>
      <c r="C163" s="256" t="s">
        <v>292</v>
      </c>
      <c r="D163" s="246"/>
      <c r="E163" s="246"/>
      <c r="F163" s="246"/>
      <c r="G163" s="246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201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57" t="s">
        <v>293</v>
      </c>
      <c r="D164" s="247"/>
      <c r="E164" s="247"/>
      <c r="F164" s="247"/>
      <c r="G164" s="247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159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55" t="s">
        <v>233</v>
      </c>
      <c r="D165" s="244"/>
      <c r="E165" s="245"/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180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55" t="s">
        <v>294</v>
      </c>
      <c r="D166" s="244"/>
      <c r="E166" s="245">
        <v>4.2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180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2.5" outlineLevel="1" x14ac:dyDescent="0.2">
      <c r="A167" s="228">
        <v>19</v>
      </c>
      <c r="B167" s="229" t="s">
        <v>295</v>
      </c>
      <c r="C167" s="239" t="s">
        <v>296</v>
      </c>
      <c r="D167" s="230" t="s">
        <v>198</v>
      </c>
      <c r="E167" s="231">
        <v>12.1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15</v>
      </c>
      <c r="M167" s="233">
        <f>G167*(1+L167/100)</f>
        <v>0</v>
      </c>
      <c r="N167" s="233">
        <v>5.1150000000000001E-2</v>
      </c>
      <c r="O167" s="233">
        <f>ROUND(E167*N167,2)</f>
        <v>0.62</v>
      </c>
      <c r="P167" s="233">
        <v>0</v>
      </c>
      <c r="Q167" s="233">
        <f>ROUND(E167*P167,2)</f>
        <v>0</v>
      </c>
      <c r="R167" s="233" t="s">
        <v>199</v>
      </c>
      <c r="S167" s="233" t="s">
        <v>154</v>
      </c>
      <c r="T167" s="234" t="s">
        <v>154</v>
      </c>
      <c r="U167" s="220">
        <v>0.434</v>
      </c>
      <c r="V167" s="220">
        <f>ROUND(E167*U167,2)</f>
        <v>5.25</v>
      </c>
      <c r="W167" s="220"/>
      <c r="X167" s="220" t="s">
        <v>177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178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8"/>
      <c r="B168" s="219"/>
      <c r="C168" s="256" t="s">
        <v>292</v>
      </c>
      <c r="D168" s="246"/>
      <c r="E168" s="246"/>
      <c r="F168" s="246"/>
      <c r="G168" s="246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201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/>
      <c r="B169" s="219"/>
      <c r="C169" s="255" t="s">
        <v>297</v>
      </c>
      <c r="D169" s="244"/>
      <c r="E169" s="245"/>
      <c r="F169" s="220"/>
      <c r="G169" s="22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180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55" t="s">
        <v>298</v>
      </c>
      <c r="D170" s="244"/>
      <c r="E170" s="245">
        <v>12.1</v>
      </c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180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222" t="s">
        <v>149</v>
      </c>
      <c r="B171" s="223" t="s">
        <v>81</v>
      </c>
      <c r="C171" s="238" t="s">
        <v>82</v>
      </c>
      <c r="D171" s="224"/>
      <c r="E171" s="225"/>
      <c r="F171" s="226"/>
      <c r="G171" s="226">
        <f>SUMIF(AG172:AG174,"&lt;&gt;NOR",G172:G174)</f>
        <v>0</v>
      </c>
      <c r="H171" s="226"/>
      <c r="I171" s="226">
        <f>SUM(I172:I174)</f>
        <v>0</v>
      </c>
      <c r="J171" s="226"/>
      <c r="K171" s="226">
        <f>SUM(K172:K174)</f>
        <v>0</v>
      </c>
      <c r="L171" s="226"/>
      <c r="M171" s="226">
        <f>SUM(M172:M174)</f>
        <v>0</v>
      </c>
      <c r="N171" s="226"/>
      <c r="O171" s="226">
        <f>SUM(O172:O174)</f>
        <v>0.06</v>
      </c>
      <c r="P171" s="226"/>
      <c r="Q171" s="226">
        <f>SUM(Q172:Q174)</f>
        <v>0</v>
      </c>
      <c r="R171" s="226"/>
      <c r="S171" s="226"/>
      <c r="T171" s="227"/>
      <c r="U171" s="221"/>
      <c r="V171" s="221">
        <f>SUM(V172:V174)</f>
        <v>9.32</v>
      </c>
      <c r="W171" s="221"/>
      <c r="X171" s="221"/>
      <c r="AG171" t="s">
        <v>150</v>
      </c>
    </row>
    <row r="172" spans="1:60" outlineLevel="1" x14ac:dyDescent="0.2">
      <c r="A172" s="228">
        <v>20</v>
      </c>
      <c r="B172" s="229" t="s">
        <v>299</v>
      </c>
      <c r="C172" s="239" t="s">
        <v>300</v>
      </c>
      <c r="D172" s="230" t="s">
        <v>198</v>
      </c>
      <c r="E172" s="231">
        <v>52.65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15</v>
      </c>
      <c r="M172" s="233">
        <f>G172*(1+L172/100)</f>
        <v>0</v>
      </c>
      <c r="N172" s="233">
        <v>1.2099999999999999E-3</v>
      </c>
      <c r="O172" s="233">
        <f>ROUND(E172*N172,2)</f>
        <v>0.06</v>
      </c>
      <c r="P172" s="233">
        <v>0</v>
      </c>
      <c r="Q172" s="233">
        <f>ROUND(E172*P172,2)</f>
        <v>0</v>
      </c>
      <c r="R172" s="233" t="s">
        <v>301</v>
      </c>
      <c r="S172" s="233" t="s">
        <v>154</v>
      </c>
      <c r="T172" s="234" t="s">
        <v>154</v>
      </c>
      <c r="U172" s="220">
        <v>0.17699999999999999</v>
      </c>
      <c r="V172" s="220">
        <f>ROUND(E172*U172,2)</f>
        <v>9.32</v>
      </c>
      <c r="W172" s="220"/>
      <c r="X172" s="220" t="s">
        <v>177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271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8"/>
      <c r="B173" s="219"/>
      <c r="C173" s="255" t="s">
        <v>202</v>
      </c>
      <c r="D173" s="244"/>
      <c r="E173" s="245"/>
      <c r="F173" s="220"/>
      <c r="G173" s="220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180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8"/>
      <c r="B174" s="219"/>
      <c r="C174" s="255" t="s">
        <v>302</v>
      </c>
      <c r="D174" s="244"/>
      <c r="E174" s="245">
        <v>52.65</v>
      </c>
      <c r="F174" s="220"/>
      <c r="G174" s="220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180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x14ac:dyDescent="0.2">
      <c r="A175" s="222" t="s">
        <v>149</v>
      </c>
      <c r="B175" s="223" t="s">
        <v>83</v>
      </c>
      <c r="C175" s="238" t="s">
        <v>84</v>
      </c>
      <c r="D175" s="224"/>
      <c r="E175" s="225"/>
      <c r="F175" s="226"/>
      <c r="G175" s="226">
        <f>SUMIF(AG176:AG186,"&lt;&gt;NOR",G176:G186)</f>
        <v>0</v>
      </c>
      <c r="H175" s="226"/>
      <c r="I175" s="226">
        <f>SUM(I176:I186)</f>
        <v>0</v>
      </c>
      <c r="J175" s="226"/>
      <c r="K175" s="226">
        <f>SUM(K176:K186)</f>
        <v>0</v>
      </c>
      <c r="L175" s="226"/>
      <c r="M175" s="226">
        <f>SUM(M176:M186)</f>
        <v>0</v>
      </c>
      <c r="N175" s="226"/>
      <c r="O175" s="226">
        <f>SUM(O176:O186)</f>
        <v>0</v>
      </c>
      <c r="P175" s="226"/>
      <c r="Q175" s="226">
        <f>SUM(Q176:Q186)</f>
        <v>0</v>
      </c>
      <c r="R175" s="226"/>
      <c r="S175" s="226"/>
      <c r="T175" s="227"/>
      <c r="U175" s="221"/>
      <c r="V175" s="221">
        <f>SUM(V176:V186)</f>
        <v>16.22</v>
      </c>
      <c r="W175" s="221"/>
      <c r="X175" s="221"/>
      <c r="AG175" t="s">
        <v>150</v>
      </c>
    </row>
    <row r="176" spans="1:60" ht="56.25" outlineLevel="1" x14ac:dyDescent="0.2">
      <c r="A176" s="228">
        <v>21</v>
      </c>
      <c r="B176" s="229" t="s">
        <v>303</v>
      </c>
      <c r="C176" s="239" t="s">
        <v>304</v>
      </c>
      <c r="D176" s="230" t="s">
        <v>198</v>
      </c>
      <c r="E176" s="231">
        <v>52.65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15</v>
      </c>
      <c r="M176" s="233">
        <f>G176*(1+L176/100)</f>
        <v>0</v>
      </c>
      <c r="N176" s="233">
        <v>4.0000000000000003E-5</v>
      </c>
      <c r="O176" s="233">
        <f>ROUND(E176*N176,2)</f>
        <v>0</v>
      </c>
      <c r="P176" s="233">
        <v>0</v>
      </c>
      <c r="Q176" s="233">
        <f>ROUND(E176*P176,2)</f>
        <v>0</v>
      </c>
      <c r="R176" s="233" t="s">
        <v>199</v>
      </c>
      <c r="S176" s="233" t="s">
        <v>154</v>
      </c>
      <c r="T176" s="234" t="s">
        <v>154</v>
      </c>
      <c r="U176" s="220">
        <v>0.308</v>
      </c>
      <c r="V176" s="220">
        <f>ROUND(E176*U176,2)</f>
        <v>16.22</v>
      </c>
      <c r="W176" s="220"/>
      <c r="X176" s="220" t="s">
        <v>177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178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ht="22.5" outlineLevel="1" x14ac:dyDescent="0.2">
      <c r="A177" s="218"/>
      <c r="B177" s="219"/>
      <c r="C177" s="240" t="s">
        <v>305</v>
      </c>
      <c r="D177" s="236"/>
      <c r="E177" s="236"/>
      <c r="F177" s="236"/>
      <c r="G177" s="236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159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35" t="str">
        <f>C177</f>
        <v>zárubněmi, umytí a vyčištění jiných zasklených a natíraných ploch a zařizovacích předmětů před předáním do užívání světlá výška podlaží do 4 m</v>
      </c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8"/>
      <c r="B178" s="219"/>
      <c r="C178" s="255" t="s">
        <v>306</v>
      </c>
      <c r="D178" s="244"/>
      <c r="E178" s="245"/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180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8"/>
      <c r="B179" s="219"/>
      <c r="C179" s="255" t="s">
        <v>202</v>
      </c>
      <c r="D179" s="244"/>
      <c r="E179" s="245"/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180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8"/>
      <c r="B180" s="219"/>
      <c r="C180" s="255" t="s">
        <v>307</v>
      </c>
      <c r="D180" s="244"/>
      <c r="E180" s="245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180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8"/>
      <c r="B181" s="219"/>
      <c r="C181" s="255" t="s">
        <v>308</v>
      </c>
      <c r="D181" s="244"/>
      <c r="E181" s="245">
        <v>40.549999999999997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180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8"/>
      <c r="B182" s="219"/>
      <c r="C182" s="255" t="s">
        <v>309</v>
      </c>
      <c r="D182" s="244"/>
      <c r="E182" s="245"/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180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55" t="s">
        <v>310</v>
      </c>
      <c r="D183" s="244"/>
      <c r="E183" s="245">
        <v>12.1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180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>
        <v>22</v>
      </c>
      <c r="B184" s="229" t="s">
        <v>311</v>
      </c>
      <c r="C184" s="239" t="s">
        <v>312</v>
      </c>
      <c r="D184" s="230" t="s">
        <v>198</v>
      </c>
      <c r="E184" s="231">
        <v>105.3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15</v>
      </c>
      <c r="M184" s="233">
        <f>G184*(1+L184/100)</f>
        <v>0</v>
      </c>
      <c r="N184" s="233">
        <v>0</v>
      </c>
      <c r="O184" s="233">
        <f>ROUND(E184*N184,2)</f>
        <v>0</v>
      </c>
      <c r="P184" s="233">
        <v>0</v>
      </c>
      <c r="Q184" s="233">
        <f>ROUND(E184*P184,2)</f>
        <v>0</v>
      </c>
      <c r="R184" s="233"/>
      <c r="S184" s="233" t="s">
        <v>176</v>
      </c>
      <c r="T184" s="234" t="s">
        <v>155</v>
      </c>
      <c r="U184" s="220">
        <v>0</v>
      </c>
      <c r="V184" s="220">
        <f>ROUND(E184*U184,2)</f>
        <v>0</v>
      </c>
      <c r="W184" s="220"/>
      <c r="X184" s="220" t="s">
        <v>177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178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8"/>
      <c r="B185" s="219"/>
      <c r="C185" s="255" t="s">
        <v>313</v>
      </c>
      <c r="D185" s="244"/>
      <c r="E185" s="245"/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180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55" t="s">
        <v>314</v>
      </c>
      <c r="D186" s="244"/>
      <c r="E186" s="245">
        <v>105.3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180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x14ac:dyDescent="0.2">
      <c r="A187" s="222" t="s">
        <v>149</v>
      </c>
      <c r="B187" s="223" t="s">
        <v>85</v>
      </c>
      <c r="C187" s="238" t="s">
        <v>86</v>
      </c>
      <c r="D187" s="224"/>
      <c r="E187" s="225"/>
      <c r="F187" s="226"/>
      <c r="G187" s="226">
        <f>SUMIF(AG188:AG283,"&lt;&gt;NOR",G188:G283)</f>
        <v>0</v>
      </c>
      <c r="H187" s="226"/>
      <c r="I187" s="226">
        <f>SUM(I188:I283)</f>
        <v>0</v>
      </c>
      <c r="J187" s="226"/>
      <c r="K187" s="226">
        <f>SUM(K188:K283)</f>
        <v>0</v>
      </c>
      <c r="L187" s="226"/>
      <c r="M187" s="226">
        <f>SUM(M188:M283)</f>
        <v>0</v>
      </c>
      <c r="N187" s="226"/>
      <c r="O187" s="226">
        <f>SUM(O188:O283)</f>
        <v>0</v>
      </c>
      <c r="P187" s="226"/>
      <c r="Q187" s="226">
        <f>SUM(Q188:Q283)</f>
        <v>6.5</v>
      </c>
      <c r="R187" s="226"/>
      <c r="S187" s="226"/>
      <c r="T187" s="227"/>
      <c r="U187" s="221"/>
      <c r="V187" s="221">
        <f>SUM(V188:V283)</f>
        <v>50.15</v>
      </c>
      <c r="W187" s="221"/>
      <c r="X187" s="221"/>
      <c r="AG187" t="s">
        <v>150</v>
      </c>
    </row>
    <row r="188" spans="1:60" outlineLevel="1" x14ac:dyDescent="0.2">
      <c r="A188" s="228">
        <v>23</v>
      </c>
      <c r="B188" s="229" t="s">
        <v>315</v>
      </c>
      <c r="C188" s="239" t="s">
        <v>316</v>
      </c>
      <c r="D188" s="230" t="s">
        <v>198</v>
      </c>
      <c r="E188" s="231">
        <v>4.2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15</v>
      </c>
      <c r="M188" s="233">
        <f>G188*(1+L188/100)</f>
        <v>0</v>
      </c>
      <c r="N188" s="233">
        <v>0</v>
      </c>
      <c r="O188" s="233">
        <f>ROUND(E188*N188,2)</f>
        <v>0</v>
      </c>
      <c r="P188" s="233">
        <v>1.26E-2</v>
      </c>
      <c r="Q188" s="233">
        <f>ROUND(E188*P188,2)</f>
        <v>0.05</v>
      </c>
      <c r="R188" s="233" t="s">
        <v>317</v>
      </c>
      <c r="S188" s="233" t="s">
        <v>154</v>
      </c>
      <c r="T188" s="234" t="s">
        <v>154</v>
      </c>
      <c r="U188" s="220">
        <v>0.33</v>
      </c>
      <c r="V188" s="220">
        <f>ROUND(E188*U188,2)</f>
        <v>1.39</v>
      </c>
      <c r="W188" s="220"/>
      <c r="X188" s="220" t="s">
        <v>177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178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55" t="s">
        <v>318</v>
      </c>
      <c r="D189" s="244"/>
      <c r="E189" s="245"/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180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8"/>
      <c r="B190" s="219"/>
      <c r="C190" s="255" t="s">
        <v>233</v>
      </c>
      <c r="D190" s="244"/>
      <c r="E190" s="245"/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180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8"/>
      <c r="B191" s="219"/>
      <c r="C191" s="255" t="s">
        <v>294</v>
      </c>
      <c r="D191" s="244"/>
      <c r="E191" s="245">
        <v>4.2</v>
      </c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180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>
        <v>24</v>
      </c>
      <c r="B192" s="229" t="s">
        <v>319</v>
      </c>
      <c r="C192" s="239" t="s">
        <v>320</v>
      </c>
      <c r="D192" s="230" t="s">
        <v>198</v>
      </c>
      <c r="E192" s="231">
        <v>6.5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15</v>
      </c>
      <c r="M192" s="233">
        <f>G192*(1+L192/100)</f>
        <v>0</v>
      </c>
      <c r="N192" s="233">
        <v>0</v>
      </c>
      <c r="O192" s="233">
        <f>ROUND(E192*N192,2)</f>
        <v>0</v>
      </c>
      <c r="P192" s="233">
        <v>0.02</v>
      </c>
      <c r="Q192" s="233">
        <f>ROUND(E192*P192,2)</f>
        <v>0.13</v>
      </c>
      <c r="R192" s="233" t="s">
        <v>317</v>
      </c>
      <c r="S192" s="233" t="s">
        <v>154</v>
      </c>
      <c r="T192" s="234" t="s">
        <v>154</v>
      </c>
      <c r="U192" s="220">
        <v>0.14699999999999999</v>
      </c>
      <c r="V192" s="220">
        <f>ROUND(E192*U192,2)</f>
        <v>0.96</v>
      </c>
      <c r="W192" s="220"/>
      <c r="X192" s="220" t="s">
        <v>177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178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6" t="s">
        <v>321</v>
      </c>
      <c r="D193" s="246"/>
      <c r="E193" s="246"/>
      <c r="F193" s="246"/>
      <c r="G193" s="246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201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5" t="s">
        <v>285</v>
      </c>
      <c r="D194" s="244"/>
      <c r="E194" s="245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180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8"/>
      <c r="B195" s="219"/>
      <c r="C195" s="255" t="s">
        <v>309</v>
      </c>
      <c r="D195" s="244"/>
      <c r="E195" s="245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180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5" t="s">
        <v>227</v>
      </c>
      <c r="D196" s="244"/>
      <c r="E196" s="245">
        <v>6.5</v>
      </c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180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>
        <v>25</v>
      </c>
      <c r="B197" s="229" t="s">
        <v>322</v>
      </c>
      <c r="C197" s="239" t="s">
        <v>323</v>
      </c>
      <c r="D197" s="230" t="s">
        <v>198</v>
      </c>
      <c r="E197" s="231">
        <v>0.91527000000000003</v>
      </c>
      <c r="F197" s="232"/>
      <c r="G197" s="233">
        <f>ROUND(E197*F197,2)</f>
        <v>0</v>
      </c>
      <c r="H197" s="232"/>
      <c r="I197" s="233">
        <f>ROUND(E197*H197,2)</f>
        <v>0</v>
      </c>
      <c r="J197" s="232"/>
      <c r="K197" s="233">
        <f>ROUND(E197*J197,2)</f>
        <v>0</v>
      </c>
      <c r="L197" s="233">
        <v>15</v>
      </c>
      <c r="M197" s="233">
        <f>G197*(1+L197/100)</f>
        <v>0</v>
      </c>
      <c r="N197" s="233">
        <v>2.1900000000000001E-3</v>
      </c>
      <c r="O197" s="233">
        <f>ROUND(E197*N197,2)</f>
        <v>0</v>
      </c>
      <c r="P197" s="233">
        <v>7.4999999999999997E-2</v>
      </c>
      <c r="Q197" s="233">
        <f>ROUND(E197*P197,2)</f>
        <v>7.0000000000000007E-2</v>
      </c>
      <c r="R197" s="233" t="s">
        <v>317</v>
      </c>
      <c r="S197" s="233" t="s">
        <v>154</v>
      </c>
      <c r="T197" s="234" t="s">
        <v>154</v>
      </c>
      <c r="U197" s="220">
        <v>0.95499999999999996</v>
      </c>
      <c r="V197" s="220">
        <f>ROUND(E197*U197,2)</f>
        <v>0.87</v>
      </c>
      <c r="W197" s="220"/>
      <c r="X197" s="220" t="s">
        <v>177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178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8"/>
      <c r="B198" s="219"/>
      <c r="C198" s="256" t="s">
        <v>324</v>
      </c>
      <c r="D198" s="246"/>
      <c r="E198" s="246"/>
      <c r="F198" s="246"/>
      <c r="G198" s="246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201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8"/>
      <c r="B199" s="219"/>
      <c r="C199" s="255" t="s">
        <v>325</v>
      </c>
      <c r="D199" s="244"/>
      <c r="E199" s="245"/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180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5" t="s">
        <v>326</v>
      </c>
      <c r="D200" s="244"/>
      <c r="E200" s="245">
        <v>0.46</v>
      </c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180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5" t="s">
        <v>327</v>
      </c>
      <c r="D201" s="244"/>
      <c r="E201" s="245">
        <v>0.45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180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>
        <v>26</v>
      </c>
      <c r="B202" s="229" t="s">
        <v>328</v>
      </c>
      <c r="C202" s="239" t="s">
        <v>329</v>
      </c>
      <c r="D202" s="230" t="s">
        <v>206</v>
      </c>
      <c r="E202" s="231">
        <v>0.5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15</v>
      </c>
      <c r="M202" s="233">
        <f>G202*(1+L202/100)</f>
        <v>0</v>
      </c>
      <c r="N202" s="233">
        <v>0</v>
      </c>
      <c r="O202" s="233">
        <f>ROUND(E202*N202,2)</f>
        <v>0</v>
      </c>
      <c r="P202" s="233">
        <v>3.6170000000000001E-2</v>
      </c>
      <c r="Q202" s="233">
        <f>ROUND(E202*P202,2)</f>
        <v>0.02</v>
      </c>
      <c r="R202" s="233" t="s">
        <v>317</v>
      </c>
      <c r="S202" s="233" t="s">
        <v>154</v>
      </c>
      <c r="T202" s="234" t="s">
        <v>154</v>
      </c>
      <c r="U202" s="220">
        <v>4</v>
      </c>
      <c r="V202" s="220">
        <f>ROUND(E202*U202,2)</f>
        <v>2</v>
      </c>
      <c r="W202" s="220"/>
      <c r="X202" s="220" t="s">
        <v>177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178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/>
      <c r="B203" s="219"/>
      <c r="C203" s="255" t="s">
        <v>330</v>
      </c>
      <c r="D203" s="244"/>
      <c r="E203" s="245"/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180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8"/>
      <c r="B204" s="219"/>
      <c r="C204" s="255" t="s">
        <v>202</v>
      </c>
      <c r="D204" s="244"/>
      <c r="E204" s="245"/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180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5" t="s">
        <v>331</v>
      </c>
      <c r="D205" s="244"/>
      <c r="E205" s="245">
        <v>0.5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180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ht="22.5" outlineLevel="1" x14ac:dyDescent="0.2">
      <c r="A206" s="228">
        <v>27</v>
      </c>
      <c r="B206" s="229" t="s">
        <v>332</v>
      </c>
      <c r="C206" s="239" t="s">
        <v>333</v>
      </c>
      <c r="D206" s="230" t="s">
        <v>198</v>
      </c>
      <c r="E206" s="231">
        <v>92.597059999999999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15</v>
      </c>
      <c r="M206" s="233">
        <f>G206*(1+L206/100)</f>
        <v>0</v>
      </c>
      <c r="N206" s="233">
        <v>0</v>
      </c>
      <c r="O206" s="233">
        <f>ROUND(E206*N206,2)</f>
        <v>0</v>
      </c>
      <c r="P206" s="233">
        <v>4.0000000000000001E-3</v>
      </c>
      <c r="Q206" s="233">
        <f>ROUND(E206*P206,2)</f>
        <v>0.37</v>
      </c>
      <c r="R206" s="233" t="s">
        <v>317</v>
      </c>
      <c r="S206" s="233" t="s">
        <v>154</v>
      </c>
      <c r="T206" s="234" t="s">
        <v>154</v>
      </c>
      <c r="U206" s="220">
        <v>0.03</v>
      </c>
      <c r="V206" s="220">
        <f>ROUND(E206*U206,2)</f>
        <v>2.78</v>
      </c>
      <c r="W206" s="220"/>
      <c r="X206" s="220" t="s">
        <v>177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178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8"/>
      <c r="B207" s="219"/>
      <c r="C207" s="255" t="s">
        <v>233</v>
      </c>
      <c r="D207" s="244"/>
      <c r="E207" s="245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180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55" t="s">
        <v>234</v>
      </c>
      <c r="D208" s="244"/>
      <c r="E208" s="245"/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180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55" t="s">
        <v>235</v>
      </c>
      <c r="D209" s="244"/>
      <c r="E209" s="245">
        <v>101.55</v>
      </c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180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8"/>
      <c r="B210" s="219"/>
      <c r="C210" s="255" t="s">
        <v>236</v>
      </c>
      <c r="D210" s="244"/>
      <c r="E210" s="245">
        <v>-13.36</v>
      </c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180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55" t="s">
        <v>237</v>
      </c>
      <c r="D211" s="244"/>
      <c r="E211" s="245"/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180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8"/>
      <c r="B212" s="219"/>
      <c r="C212" s="255" t="s">
        <v>238</v>
      </c>
      <c r="D212" s="244"/>
      <c r="E212" s="245">
        <v>4.41</v>
      </c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180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2.5" outlineLevel="1" x14ac:dyDescent="0.2">
      <c r="A213" s="228">
        <v>28</v>
      </c>
      <c r="B213" s="229" t="s">
        <v>334</v>
      </c>
      <c r="C213" s="239" t="s">
        <v>335</v>
      </c>
      <c r="D213" s="230" t="s">
        <v>198</v>
      </c>
      <c r="E213" s="231">
        <v>86.92089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15</v>
      </c>
      <c r="M213" s="233">
        <f>G213*(1+L213/100)</f>
        <v>0</v>
      </c>
      <c r="N213" s="233">
        <v>0</v>
      </c>
      <c r="O213" s="233">
        <f>ROUND(E213*N213,2)</f>
        <v>0</v>
      </c>
      <c r="P213" s="233">
        <v>0.02</v>
      </c>
      <c r="Q213" s="233">
        <f>ROUND(E213*P213,2)</f>
        <v>1.74</v>
      </c>
      <c r="R213" s="233" t="s">
        <v>317</v>
      </c>
      <c r="S213" s="233" t="s">
        <v>154</v>
      </c>
      <c r="T213" s="234" t="s">
        <v>154</v>
      </c>
      <c r="U213" s="220">
        <v>0.13</v>
      </c>
      <c r="V213" s="220">
        <f>ROUND(E213*U213,2)</f>
        <v>11.3</v>
      </c>
      <c r="W213" s="220"/>
      <c r="X213" s="220" t="s">
        <v>177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178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8"/>
      <c r="B214" s="219"/>
      <c r="C214" s="255" t="s">
        <v>233</v>
      </c>
      <c r="D214" s="244"/>
      <c r="E214" s="245"/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180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55" t="s">
        <v>239</v>
      </c>
      <c r="D215" s="244"/>
      <c r="E215" s="245"/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180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8"/>
      <c r="B216" s="219"/>
      <c r="C216" s="255" t="s">
        <v>240</v>
      </c>
      <c r="D216" s="244"/>
      <c r="E216" s="245">
        <v>54.02</v>
      </c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180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55" t="s">
        <v>241</v>
      </c>
      <c r="D217" s="244"/>
      <c r="E217" s="245">
        <v>-4.25</v>
      </c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180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18"/>
      <c r="B218" s="219"/>
      <c r="C218" s="255" t="s">
        <v>242</v>
      </c>
      <c r="D218" s="244"/>
      <c r="E218" s="245">
        <v>26.5</v>
      </c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180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8"/>
      <c r="B219" s="219"/>
      <c r="C219" s="255" t="s">
        <v>243</v>
      </c>
      <c r="D219" s="244"/>
      <c r="E219" s="245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180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8"/>
      <c r="B220" s="219"/>
      <c r="C220" s="255" t="s">
        <v>244</v>
      </c>
      <c r="D220" s="244"/>
      <c r="E220" s="245">
        <v>-4.9400000000000004</v>
      </c>
      <c r="F220" s="220"/>
      <c r="G220" s="22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180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55" t="s">
        <v>202</v>
      </c>
      <c r="D221" s="244"/>
      <c r="E221" s="245"/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180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55" t="s">
        <v>245</v>
      </c>
      <c r="D222" s="244"/>
      <c r="E222" s="245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180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55" t="s">
        <v>246</v>
      </c>
      <c r="D223" s="244"/>
      <c r="E223" s="245">
        <v>11.45</v>
      </c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180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8"/>
      <c r="B224" s="219"/>
      <c r="C224" s="255" t="s">
        <v>237</v>
      </c>
      <c r="D224" s="244"/>
      <c r="E224" s="245"/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2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180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55" t="s">
        <v>247</v>
      </c>
      <c r="D225" s="244"/>
      <c r="E225" s="245">
        <v>4.1399999999999997</v>
      </c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180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ht="22.5" outlineLevel="1" x14ac:dyDescent="0.2">
      <c r="A226" s="228">
        <v>29</v>
      </c>
      <c r="B226" s="229" t="s">
        <v>336</v>
      </c>
      <c r="C226" s="239" t="s">
        <v>337</v>
      </c>
      <c r="D226" s="230" t="s">
        <v>198</v>
      </c>
      <c r="E226" s="231">
        <v>4.8746</v>
      </c>
      <c r="F226" s="232"/>
      <c r="G226" s="233">
        <f>ROUND(E226*F226,2)</f>
        <v>0</v>
      </c>
      <c r="H226" s="232"/>
      <c r="I226" s="233">
        <f>ROUND(E226*H226,2)</f>
        <v>0</v>
      </c>
      <c r="J226" s="232"/>
      <c r="K226" s="233">
        <f>ROUND(E226*J226,2)</f>
        <v>0</v>
      </c>
      <c r="L226" s="233">
        <v>15</v>
      </c>
      <c r="M226" s="233">
        <f>G226*(1+L226/100)</f>
        <v>0</v>
      </c>
      <c r="N226" s="233">
        <v>0</v>
      </c>
      <c r="O226" s="233">
        <f>ROUND(E226*N226,2)</f>
        <v>0</v>
      </c>
      <c r="P226" s="233">
        <v>4.5999999999999999E-2</v>
      </c>
      <c r="Q226" s="233">
        <f>ROUND(E226*P226,2)</f>
        <v>0.22</v>
      </c>
      <c r="R226" s="233" t="s">
        <v>317</v>
      </c>
      <c r="S226" s="233" t="s">
        <v>154</v>
      </c>
      <c r="T226" s="234" t="s">
        <v>154</v>
      </c>
      <c r="U226" s="220">
        <v>0.26</v>
      </c>
      <c r="V226" s="220">
        <f>ROUND(E226*U226,2)</f>
        <v>1.27</v>
      </c>
      <c r="W226" s="220"/>
      <c r="X226" s="220" t="s">
        <v>177</v>
      </c>
      <c r="Y226" s="211"/>
      <c r="Z226" s="211"/>
      <c r="AA226" s="211"/>
      <c r="AB226" s="211"/>
      <c r="AC226" s="211"/>
      <c r="AD226" s="211"/>
      <c r="AE226" s="211"/>
      <c r="AF226" s="211"/>
      <c r="AG226" s="211" t="s">
        <v>338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/>
      <c r="B227" s="219"/>
      <c r="C227" s="255" t="s">
        <v>202</v>
      </c>
      <c r="D227" s="244"/>
      <c r="E227" s="245"/>
      <c r="F227" s="220"/>
      <c r="G227" s="220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20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180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55" t="s">
        <v>245</v>
      </c>
      <c r="D228" s="244"/>
      <c r="E228" s="245"/>
      <c r="F228" s="220"/>
      <c r="G228" s="220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180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8"/>
      <c r="B229" s="219"/>
      <c r="C229" s="255" t="s">
        <v>339</v>
      </c>
      <c r="D229" s="244"/>
      <c r="E229" s="245">
        <v>22.9</v>
      </c>
      <c r="F229" s="220"/>
      <c r="G229" s="220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2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180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8"/>
      <c r="B230" s="219"/>
      <c r="C230" s="255" t="s">
        <v>340</v>
      </c>
      <c r="D230" s="244"/>
      <c r="E230" s="245">
        <v>-1.6</v>
      </c>
      <c r="F230" s="220"/>
      <c r="G230" s="220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180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18"/>
      <c r="B231" s="219"/>
      <c r="C231" s="255" t="s">
        <v>341</v>
      </c>
      <c r="D231" s="244"/>
      <c r="E231" s="245">
        <v>-0.44</v>
      </c>
      <c r="F231" s="220"/>
      <c r="G231" s="220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180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18"/>
      <c r="B232" s="219"/>
      <c r="C232" s="255" t="s">
        <v>342</v>
      </c>
      <c r="D232" s="244"/>
      <c r="E232" s="245">
        <v>0.79</v>
      </c>
      <c r="F232" s="220"/>
      <c r="G232" s="220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2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180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18"/>
      <c r="B233" s="219"/>
      <c r="C233" s="255" t="s">
        <v>343</v>
      </c>
      <c r="D233" s="244"/>
      <c r="E233" s="245">
        <v>1.3</v>
      </c>
      <c r="F233" s="220"/>
      <c r="G233" s="220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0"/>
      <c r="U233" s="220"/>
      <c r="V233" s="220"/>
      <c r="W233" s="220"/>
      <c r="X233" s="22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180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8"/>
      <c r="B234" s="219"/>
      <c r="C234" s="255" t="s">
        <v>285</v>
      </c>
      <c r="D234" s="244"/>
      <c r="E234" s="245"/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180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/>
      <c r="B235" s="219"/>
      <c r="C235" s="255" t="s">
        <v>202</v>
      </c>
      <c r="D235" s="244"/>
      <c r="E235" s="245"/>
      <c r="F235" s="220"/>
      <c r="G235" s="220"/>
      <c r="H235" s="220"/>
      <c r="I235" s="220"/>
      <c r="J235" s="220"/>
      <c r="K235" s="220"/>
      <c r="L235" s="220"/>
      <c r="M235" s="220"/>
      <c r="N235" s="220"/>
      <c r="O235" s="220"/>
      <c r="P235" s="220"/>
      <c r="Q235" s="220"/>
      <c r="R235" s="220"/>
      <c r="S235" s="220"/>
      <c r="T235" s="220"/>
      <c r="U235" s="220"/>
      <c r="V235" s="220"/>
      <c r="W235" s="220"/>
      <c r="X235" s="220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180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8"/>
      <c r="B236" s="219"/>
      <c r="C236" s="255" t="s">
        <v>245</v>
      </c>
      <c r="D236" s="244"/>
      <c r="E236" s="245"/>
      <c r="F236" s="220"/>
      <c r="G236" s="220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2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180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18"/>
      <c r="B237" s="219"/>
      <c r="C237" s="255" t="s">
        <v>344</v>
      </c>
      <c r="D237" s="244"/>
      <c r="E237" s="245">
        <v>-18.32</v>
      </c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180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8"/>
      <c r="B238" s="219"/>
      <c r="C238" s="255" t="s">
        <v>345</v>
      </c>
      <c r="D238" s="244"/>
      <c r="E238" s="245">
        <v>1.28</v>
      </c>
      <c r="F238" s="220"/>
      <c r="G238" s="220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20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180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8"/>
      <c r="B239" s="219"/>
      <c r="C239" s="255" t="s">
        <v>346</v>
      </c>
      <c r="D239" s="244"/>
      <c r="E239" s="245">
        <v>-1.04</v>
      </c>
      <c r="F239" s="220"/>
      <c r="G239" s="220"/>
      <c r="H239" s="220"/>
      <c r="I239" s="220"/>
      <c r="J239" s="220"/>
      <c r="K239" s="220"/>
      <c r="L239" s="220"/>
      <c r="M239" s="220"/>
      <c r="N239" s="220"/>
      <c r="O239" s="220"/>
      <c r="P239" s="220"/>
      <c r="Q239" s="220"/>
      <c r="R239" s="220"/>
      <c r="S239" s="220"/>
      <c r="T239" s="220"/>
      <c r="U239" s="220"/>
      <c r="V239" s="220"/>
      <c r="W239" s="220"/>
      <c r="X239" s="220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180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ht="22.5" outlineLevel="1" x14ac:dyDescent="0.2">
      <c r="A240" s="228">
        <v>30</v>
      </c>
      <c r="B240" s="229" t="s">
        <v>347</v>
      </c>
      <c r="C240" s="239" t="s">
        <v>348</v>
      </c>
      <c r="D240" s="230" t="s">
        <v>198</v>
      </c>
      <c r="E240" s="231">
        <v>26.909659999999999</v>
      </c>
      <c r="F240" s="232"/>
      <c r="G240" s="233">
        <f>ROUND(E240*F240,2)</f>
        <v>0</v>
      </c>
      <c r="H240" s="232"/>
      <c r="I240" s="233">
        <f>ROUND(E240*H240,2)</f>
        <v>0</v>
      </c>
      <c r="J240" s="232"/>
      <c r="K240" s="233">
        <f>ROUND(E240*J240,2)</f>
        <v>0</v>
      </c>
      <c r="L240" s="233">
        <v>15</v>
      </c>
      <c r="M240" s="233">
        <f>G240*(1+L240/100)</f>
        <v>0</v>
      </c>
      <c r="N240" s="233">
        <v>0</v>
      </c>
      <c r="O240" s="233">
        <f>ROUND(E240*N240,2)</f>
        <v>0</v>
      </c>
      <c r="P240" s="233">
        <v>6.8000000000000005E-2</v>
      </c>
      <c r="Q240" s="233">
        <f>ROUND(E240*P240,2)</f>
        <v>1.83</v>
      </c>
      <c r="R240" s="233" t="s">
        <v>317</v>
      </c>
      <c r="S240" s="233" t="s">
        <v>154</v>
      </c>
      <c r="T240" s="234" t="s">
        <v>154</v>
      </c>
      <c r="U240" s="220">
        <v>0.48</v>
      </c>
      <c r="V240" s="220">
        <f>ROUND(E240*U240,2)</f>
        <v>12.92</v>
      </c>
      <c r="W240" s="220"/>
      <c r="X240" s="220" t="s">
        <v>177</v>
      </c>
      <c r="Y240" s="211"/>
      <c r="Z240" s="211"/>
      <c r="AA240" s="211"/>
      <c r="AB240" s="211"/>
      <c r="AC240" s="211"/>
      <c r="AD240" s="211"/>
      <c r="AE240" s="211"/>
      <c r="AF240" s="211"/>
      <c r="AG240" s="211" t="s">
        <v>178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8"/>
      <c r="B241" s="219"/>
      <c r="C241" s="256" t="s">
        <v>349</v>
      </c>
      <c r="D241" s="246"/>
      <c r="E241" s="246"/>
      <c r="F241" s="246"/>
      <c r="G241" s="246"/>
      <c r="H241" s="220"/>
      <c r="I241" s="220"/>
      <c r="J241" s="220"/>
      <c r="K241" s="220"/>
      <c r="L241" s="220"/>
      <c r="M241" s="220"/>
      <c r="N241" s="220"/>
      <c r="O241" s="220"/>
      <c r="P241" s="220"/>
      <c r="Q241" s="220"/>
      <c r="R241" s="220"/>
      <c r="S241" s="220"/>
      <c r="T241" s="220"/>
      <c r="U241" s="220"/>
      <c r="V241" s="220"/>
      <c r="W241" s="220"/>
      <c r="X241" s="220"/>
      <c r="Y241" s="211"/>
      <c r="Z241" s="211"/>
      <c r="AA241" s="211"/>
      <c r="AB241" s="211"/>
      <c r="AC241" s="211"/>
      <c r="AD241" s="211"/>
      <c r="AE241" s="211"/>
      <c r="AF241" s="211"/>
      <c r="AG241" s="211" t="s">
        <v>201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18"/>
      <c r="B242" s="219"/>
      <c r="C242" s="255" t="s">
        <v>285</v>
      </c>
      <c r="D242" s="244"/>
      <c r="E242" s="245"/>
      <c r="F242" s="220"/>
      <c r="G242" s="22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20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180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8"/>
      <c r="B243" s="219"/>
      <c r="C243" s="255" t="s">
        <v>202</v>
      </c>
      <c r="D243" s="244"/>
      <c r="E243" s="245"/>
      <c r="F243" s="220"/>
      <c r="G243" s="220"/>
      <c r="H243" s="220"/>
      <c r="I243" s="220"/>
      <c r="J243" s="220"/>
      <c r="K243" s="220"/>
      <c r="L243" s="220"/>
      <c r="M243" s="220"/>
      <c r="N243" s="220"/>
      <c r="O243" s="220"/>
      <c r="P243" s="220"/>
      <c r="Q243" s="220"/>
      <c r="R243" s="220"/>
      <c r="S243" s="220"/>
      <c r="T243" s="220"/>
      <c r="U243" s="220"/>
      <c r="V243" s="220"/>
      <c r="W243" s="220"/>
      <c r="X243" s="220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180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18"/>
      <c r="B244" s="219"/>
      <c r="C244" s="255" t="s">
        <v>245</v>
      </c>
      <c r="D244" s="244"/>
      <c r="E244" s="245"/>
      <c r="F244" s="220"/>
      <c r="G244" s="22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20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180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8"/>
      <c r="B245" s="219"/>
      <c r="C245" s="255" t="s">
        <v>350</v>
      </c>
      <c r="D245" s="244"/>
      <c r="E245" s="245">
        <v>18.32</v>
      </c>
      <c r="F245" s="220"/>
      <c r="G245" s="220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20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180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18"/>
      <c r="B246" s="219"/>
      <c r="C246" s="255" t="s">
        <v>351</v>
      </c>
      <c r="D246" s="244"/>
      <c r="E246" s="245">
        <v>-1.28</v>
      </c>
      <c r="F246" s="220"/>
      <c r="G246" s="220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20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180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8"/>
      <c r="B247" s="219"/>
      <c r="C247" s="255" t="s">
        <v>352</v>
      </c>
      <c r="D247" s="244"/>
      <c r="E247" s="245">
        <v>1.04</v>
      </c>
      <c r="F247" s="220"/>
      <c r="G247" s="220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180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18"/>
      <c r="B248" s="219"/>
      <c r="C248" s="255" t="s">
        <v>239</v>
      </c>
      <c r="D248" s="244"/>
      <c r="E248" s="245"/>
      <c r="F248" s="220"/>
      <c r="G248" s="220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20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180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8"/>
      <c r="B249" s="219"/>
      <c r="C249" s="255" t="s">
        <v>287</v>
      </c>
      <c r="D249" s="244"/>
      <c r="E249" s="245">
        <v>8.83</v>
      </c>
      <c r="F249" s="220"/>
      <c r="G249" s="220"/>
      <c r="H249" s="220"/>
      <c r="I249" s="220"/>
      <c r="J249" s="220"/>
      <c r="K249" s="220"/>
      <c r="L249" s="220"/>
      <c r="M249" s="220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180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28">
        <v>31</v>
      </c>
      <c r="B250" s="229" t="s">
        <v>353</v>
      </c>
      <c r="C250" s="239" t="s">
        <v>354</v>
      </c>
      <c r="D250" s="230" t="s">
        <v>198</v>
      </c>
      <c r="E250" s="231">
        <v>8.2170000000000005</v>
      </c>
      <c r="F250" s="232"/>
      <c r="G250" s="233">
        <f>ROUND(E250*F250,2)</f>
        <v>0</v>
      </c>
      <c r="H250" s="232"/>
      <c r="I250" s="233">
        <f>ROUND(E250*H250,2)</f>
        <v>0</v>
      </c>
      <c r="J250" s="232"/>
      <c r="K250" s="233">
        <f>ROUND(E250*J250,2)</f>
        <v>0</v>
      </c>
      <c r="L250" s="233">
        <v>15</v>
      </c>
      <c r="M250" s="233">
        <f>G250*(1+L250/100)</f>
        <v>0</v>
      </c>
      <c r="N250" s="233">
        <v>0</v>
      </c>
      <c r="O250" s="233">
        <f>ROUND(E250*N250,2)</f>
        <v>0</v>
      </c>
      <c r="P250" s="233">
        <v>1.098E-2</v>
      </c>
      <c r="Q250" s="233">
        <f>ROUND(E250*P250,2)</f>
        <v>0.09</v>
      </c>
      <c r="R250" s="233" t="s">
        <v>355</v>
      </c>
      <c r="S250" s="233" t="s">
        <v>154</v>
      </c>
      <c r="T250" s="234" t="s">
        <v>154</v>
      </c>
      <c r="U250" s="220">
        <v>0.37</v>
      </c>
      <c r="V250" s="220">
        <f>ROUND(E250*U250,2)</f>
        <v>3.04</v>
      </c>
      <c r="W250" s="220"/>
      <c r="X250" s="220" t="s">
        <v>177</v>
      </c>
      <c r="Y250" s="211"/>
      <c r="Z250" s="211"/>
      <c r="AA250" s="211"/>
      <c r="AB250" s="211"/>
      <c r="AC250" s="211"/>
      <c r="AD250" s="211"/>
      <c r="AE250" s="211"/>
      <c r="AF250" s="211"/>
      <c r="AG250" s="211" t="s">
        <v>178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8"/>
      <c r="B251" s="219"/>
      <c r="C251" s="255" t="s">
        <v>285</v>
      </c>
      <c r="D251" s="244"/>
      <c r="E251" s="245"/>
      <c r="F251" s="220"/>
      <c r="G251" s="220"/>
      <c r="H251" s="220"/>
      <c r="I251" s="220"/>
      <c r="J251" s="220"/>
      <c r="K251" s="220"/>
      <c r="L251" s="220"/>
      <c r="M251" s="220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180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8"/>
      <c r="B252" s="219"/>
      <c r="C252" s="255" t="s">
        <v>356</v>
      </c>
      <c r="D252" s="244"/>
      <c r="E252" s="245">
        <v>6.55</v>
      </c>
      <c r="F252" s="220"/>
      <c r="G252" s="220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180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8"/>
      <c r="B253" s="219"/>
      <c r="C253" s="255" t="s">
        <v>357</v>
      </c>
      <c r="D253" s="244"/>
      <c r="E253" s="245">
        <v>1.67</v>
      </c>
      <c r="F253" s="220"/>
      <c r="G253" s="22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180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28">
        <v>32</v>
      </c>
      <c r="B254" s="229" t="s">
        <v>358</v>
      </c>
      <c r="C254" s="239" t="s">
        <v>359</v>
      </c>
      <c r="D254" s="230" t="s">
        <v>198</v>
      </c>
      <c r="E254" s="231">
        <v>8.2170000000000005</v>
      </c>
      <c r="F254" s="232"/>
      <c r="G254" s="233">
        <f>ROUND(E254*F254,2)</f>
        <v>0</v>
      </c>
      <c r="H254" s="232"/>
      <c r="I254" s="233">
        <f>ROUND(E254*H254,2)</f>
        <v>0</v>
      </c>
      <c r="J254" s="232"/>
      <c r="K254" s="233">
        <f>ROUND(E254*J254,2)</f>
        <v>0</v>
      </c>
      <c r="L254" s="233">
        <v>15</v>
      </c>
      <c r="M254" s="233">
        <f>G254*(1+L254/100)</f>
        <v>0</v>
      </c>
      <c r="N254" s="233">
        <v>0</v>
      </c>
      <c r="O254" s="233">
        <f>ROUND(E254*N254,2)</f>
        <v>0</v>
      </c>
      <c r="P254" s="233">
        <v>8.0000000000000002E-3</v>
      </c>
      <c r="Q254" s="233">
        <f>ROUND(E254*P254,2)</f>
        <v>7.0000000000000007E-2</v>
      </c>
      <c r="R254" s="233" t="s">
        <v>355</v>
      </c>
      <c r="S254" s="233" t="s">
        <v>154</v>
      </c>
      <c r="T254" s="234" t="s">
        <v>154</v>
      </c>
      <c r="U254" s="220">
        <v>6.6000000000000003E-2</v>
      </c>
      <c r="V254" s="220">
        <f>ROUND(E254*U254,2)</f>
        <v>0.54</v>
      </c>
      <c r="W254" s="220"/>
      <c r="X254" s="220" t="s">
        <v>177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178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8"/>
      <c r="B255" s="219"/>
      <c r="C255" s="255" t="s">
        <v>285</v>
      </c>
      <c r="D255" s="244"/>
      <c r="E255" s="245"/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2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180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8"/>
      <c r="B256" s="219"/>
      <c r="C256" s="255" t="s">
        <v>356</v>
      </c>
      <c r="D256" s="244"/>
      <c r="E256" s="245">
        <v>6.55</v>
      </c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20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180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18"/>
      <c r="B257" s="219"/>
      <c r="C257" s="255" t="s">
        <v>357</v>
      </c>
      <c r="D257" s="244"/>
      <c r="E257" s="245">
        <v>1.67</v>
      </c>
      <c r="F257" s="220"/>
      <c r="G257" s="220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180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>
        <v>33</v>
      </c>
      <c r="B258" s="229" t="s">
        <v>360</v>
      </c>
      <c r="C258" s="239" t="s">
        <v>361</v>
      </c>
      <c r="D258" s="230" t="s">
        <v>198</v>
      </c>
      <c r="E258" s="231">
        <v>4.1958000000000002</v>
      </c>
      <c r="F258" s="232"/>
      <c r="G258" s="233">
        <f>ROUND(E258*F258,2)</f>
        <v>0</v>
      </c>
      <c r="H258" s="232"/>
      <c r="I258" s="233">
        <f>ROUND(E258*H258,2)</f>
        <v>0</v>
      </c>
      <c r="J258" s="232"/>
      <c r="K258" s="233">
        <f>ROUND(E258*J258,2)</f>
        <v>0</v>
      </c>
      <c r="L258" s="233">
        <v>15</v>
      </c>
      <c r="M258" s="233">
        <f>G258*(1+L258/100)</f>
        <v>0</v>
      </c>
      <c r="N258" s="233">
        <v>0</v>
      </c>
      <c r="O258" s="233">
        <f>ROUND(E258*N258,2)</f>
        <v>0</v>
      </c>
      <c r="P258" s="233">
        <v>1.098E-2</v>
      </c>
      <c r="Q258" s="233">
        <f>ROUND(E258*P258,2)</f>
        <v>0.05</v>
      </c>
      <c r="R258" s="233" t="s">
        <v>355</v>
      </c>
      <c r="S258" s="233" t="s">
        <v>154</v>
      </c>
      <c r="T258" s="234" t="s">
        <v>154</v>
      </c>
      <c r="U258" s="220">
        <v>0.44</v>
      </c>
      <c r="V258" s="220">
        <f>ROUND(E258*U258,2)</f>
        <v>1.85</v>
      </c>
      <c r="W258" s="220"/>
      <c r="X258" s="220" t="s">
        <v>177</v>
      </c>
      <c r="Y258" s="211"/>
      <c r="Z258" s="211"/>
      <c r="AA258" s="211"/>
      <c r="AB258" s="211"/>
      <c r="AC258" s="211"/>
      <c r="AD258" s="211"/>
      <c r="AE258" s="211"/>
      <c r="AF258" s="211"/>
      <c r="AG258" s="211" t="s">
        <v>178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18"/>
      <c r="B259" s="219"/>
      <c r="C259" s="255" t="s">
        <v>285</v>
      </c>
      <c r="D259" s="244"/>
      <c r="E259" s="245"/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180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18"/>
      <c r="B260" s="219"/>
      <c r="C260" s="255" t="s">
        <v>362</v>
      </c>
      <c r="D260" s="244"/>
      <c r="E260" s="245">
        <v>4.2</v>
      </c>
      <c r="F260" s="220"/>
      <c r="G260" s="220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180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28">
        <v>34</v>
      </c>
      <c r="B261" s="229" t="s">
        <v>363</v>
      </c>
      <c r="C261" s="239" t="s">
        <v>364</v>
      </c>
      <c r="D261" s="230" t="s">
        <v>198</v>
      </c>
      <c r="E261" s="231">
        <v>4.1958000000000002</v>
      </c>
      <c r="F261" s="232"/>
      <c r="G261" s="233">
        <f>ROUND(E261*F261,2)</f>
        <v>0</v>
      </c>
      <c r="H261" s="232"/>
      <c r="I261" s="233">
        <f>ROUND(E261*H261,2)</f>
        <v>0</v>
      </c>
      <c r="J261" s="232"/>
      <c r="K261" s="233">
        <f>ROUND(E261*J261,2)</f>
        <v>0</v>
      </c>
      <c r="L261" s="233">
        <v>15</v>
      </c>
      <c r="M261" s="233">
        <f>G261*(1+L261/100)</f>
        <v>0</v>
      </c>
      <c r="N261" s="233">
        <v>0</v>
      </c>
      <c r="O261" s="233">
        <f>ROUND(E261*N261,2)</f>
        <v>0</v>
      </c>
      <c r="P261" s="233">
        <v>8.0000000000000002E-3</v>
      </c>
      <c r="Q261" s="233">
        <f>ROUND(E261*P261,2)</f>
        <v>0.03</v>
      </c>
      <c r="R261" s="233" t="s">
        <v>355</v>
      </c>
      <c r="S261" s="233" t="s">
        <v>154</v>
      </c>
      <c r="T261" s="234" t="s">
        <v>154</v>
      </c>
      <c r="U261" s="220">
        <v>6.6000000000000003E-2</v>
      </c>
      <c r="V261" s="220">
        <f>ROUND(E261*U261,2)</f>
        <v>0.28000000000000003</v>
      </c>
      <c r="W261" s="220"/>
      <c r="X261" s="220" t="s">
        <v>177</v>
      </c>
      <c r="Y261" s="211"/>
      <c r="Z261" s="211"/>
      <c r="AA261" s="211"/>
      <c r="AB261" s="211"/>
      <c r="AC261" s="211"/>
      <c r="AD261" s="211"/>
      <c r="AE261" s="211"/>
      <c r="AF261" s="211"/>
      <c r="AG261" s="211" t="s">
        <v>271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8"/>
      <c r="B262" s="219"/>
      <c r="C262" s="255" t="s">
        <v>285</v>
      </c>
      <c r="D262" s="244"/>
      <c r="E262" s="245"/>
      <c r="F262" s="220"/>
      <c r="G262" s="220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20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180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8"/>
      <c r="B263" s="219"/>
      <c r="C263" s="255" t="s">
        <v>362</v>
      </c>
      <c r="D263" s="244"/>
      <c r="E263" s="245">
        <v>4.2</v>
      </c>
      <c r="F263" s="220"/>
      <c r="G263" s="220"/>
      <c r="H263" s="220"/>
      <c r="I263" s="220"/>
      <c r="J263" s="220"/>
      <c r="K263" s="220"/>
      <c r="L263" s="220"/>
      <c r="M263" s="220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180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28">
        <v>35</v>
      </c>
      <c r="B264" s="229" t="s">
        <v>365</v>
      </c>
      <c r="C264" s="239" t="s">
        <v>366</v>
      </c>
      <c r="D264" s="230" t="s">
        <v>198</v>
      </c>
      <c r="E264" s="231">
        <v>5.6</v>
      </c>
      <c r="F264" s="232"/>
      <c r="G264" s="233">
        <f>ROUND(E264*F264,2)</f>
        <v>0</v>
      </c>
      <c r="H264" s="232"/>
      <c r="I264" s="233">
        <f>ROUND(E264*H264,2)</f>
        <v>0</v>
      </c>
      <c r="J264" s="232"/>
      <c r="K264" s="233">
        <f>ROUND(E264*J264,2)</f>
        <v>0</v>
      </c>
      <c r="L264" s="233">
        <v>15</v>
      </c>
      <c r="M264" s="233">
        <f>G264*(1+L264/100)</f>
        <v>0</v>
      </c>
      <c r="N264" s="233">
        <v>0</v>
      </c>
      <c r="O264" s="233">
        <f>ROUND(E264*N264,2)</f>
        <v>0</v>
      </c>
      <c r="P264" s="233">
        <v>2.5000000000000001E-2</v>
      </c>
      <c r="Q264" s="233">
        <f>ROUND(E264*P264,2)</f>
        <v>0.14000000000000001</v>
      </c>
      <c r="R264" s="233" t="s">
        <v>367</v>
      </c>
      <c r="S264" s="233" t="s">
        <v>154</v>
      </c>
      <c r="T264" s="234" t="s">
        <v>154</v>
      </c>
      <c r="U264" s="220">
        <v>0.2</v>
      </c>
      <c r="V264" s="220">
        <f>ROUND(E264*U264,2)</f>
        <v>1.1200000000000001</v>
      </c>
      <c r="W264" s="220"/>
      <c r="X264" s="220" t="s">
        <v>177</v>
      </c>
      <c r="Y264" s="211"/>
      <c r="Z264" s="211"/>
      <c r="AA264" s="211"/>
      <c r="AB264" s="211"/>
      <c r="AC264" s="211"/>
      <c r="AD264" s="211"/>
      <c r="AE264" s="211"/>
      <c r="AF264" s="211"/>
      <c r="AG264" s="211" t="s">
        <v>178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18"/>
      <c r="B265" s="219"/>
      <c r="C265" s="255" t="s">
        <v>233</v>
      </c>
      <c r="D265" s="244"/>
      <c r="E265" s="245"/>
      <c r="F265" s="220"/>
      <c r="G265" s="220"/>
      <c r="H265" s="220"/>
      <c r="I265" s="220"/>
      <c r="J265" s="220"/>
      <c r="K265" s="220"/>
      <c r="L265" s="220"/>
      <c r="M265" s="220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20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180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18"/>
      <c r="B266" s="219"/>
      <c r="C266" s="255" t="s">
        <v>368</v>
      </c>
      <c r="D266" s="244"/>
      <c r="E266" s="245">
        <v>5.6</v>
      </c>
      <c r="F266" s="220"/>
      <c r="G266" s="220"/>
      <c r="H266" s="220"/>
      <c r="I266" s="220"/>
      <c r="J266" s="220"/>
      <c r="K266" s="220"/>
      <c r="L266" s="220"/>
      <c r="M266" s="220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20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180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28">
        <v>36</v>
      </c>
      <c r="B267" s="229" t="s">
        <v>369</v>
      </c>
      <c r="C267" s="239" t="s">
        <v>370</v>
      </c>
      <c r="D267" s="230" t="s">
        <v>198</v>
      </c>
      <c r="E267" s="231">
        <v>140.94927000000001</v>
      </c>
      <c r="F267" s="232"/>
      <c r="G267" s="233">
        <f>ROUND(E267*F267,2)</f>
        <v>0</v>
      </c>
      <c r="H267" s="232"/>
      <c r="I267" s="233">
        <f>ROUND(E267*H267,2)</f>
        <v>0</v>
      </c>
      <c r="J267" s="232"/>
      <c r="K267" s="233">
        <f>ROUND(E267*J267,2)</f>
        <v>0</v>
      </c>
      <c r="L267" s="233">
        <v>15</v>
      </c>
      <c r="M267" s="233">
        <f>G267*(1+L267/100)</f>
        <v>0</v>
      </c>
      <c r="N267" s="233">
        <v>0</v>
      </c>
      <c r="O267" s="233">
        <f>ROUND(E267*N267,2)</f>
        <v>0</v>
      </c>
      <c r="P267" s="233">
        <v>1.2E-2</v>
      </c>
      <c r="Q267" s="233">
        <f>ROUND(E267*P267,2)</f>
        <v>1.69</v>
      </c>
      <c r="R267" s="233" t="s">
        <v>371</v>
      </c>
      <c r="S267" s="233" t="s">
        <v>154</v>
      </c>
      <c r="T267" s="234" t="s">
        <v>154</v>
      </c>
      <c r="U267" s="220">
        <v>6.9709999999999994E-2</v>
      </c>
      <c r="V267" s="220">
        <f>ROUND(E267*U267,2)</f>
        <v>9.83</v>
      </c>
      <c r="W267" s="220"/>
      <c r="X267" s="220" t="s">
        <v>177</v>
      </c>
      <c r="Y267" s="211"/>
      <c r="Z267" s="211"/>
      <c r="AA267" s="211"/>
      <c r="AB267" s="211"/>
      <c r="AC267" s="211"/>
      <c r="AD267" s="211"/>
      <c r="AE267" s="211"/>
      <c r="AF267" s="211"/>
      <c r="AG267" s="211" t="s">
        <v>178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8"/>
      <c r="B268" s="219"/>
      <c r="C268" s="255" t="s">
        <v>233</v>
      </c>
      <c r="D268" s="244"/>
      <c r="E268" s="245"/>
      <c r="F268" s="220"/>
      <c r="G268" s="220"/>
      <c r="H268" s="220"/>
      <c r="I268" s="220"/>
      <c r="J268" s="220"/>
      <c r="K268" s="220"/>
      <c r="L268" s="220"/>
      <c r="M268" s="220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20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180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18"/>
      <c r="B269" s="219"/>
      <c r="C269" s="255" t="s">
        <v>234</v>
      </c>
      <c r="D269" s="244"/>
      <c r="E269" s="245"/>
      <c r="F269" s="220"/>
      <c r="G269" s="220"/>
      <c r="H269" s="220"/>
      <c r="I269" s="220"/>
      <c r="J269" s="220"/>
      <c r="K269" s="220"/>
      <c r="L269" s="220"/>
      <c r="M269" s="220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180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8"/>
      <c r="B270" s="219"/>
      <c r="C270" s="255" t="s">
        <v>372</v>
      </c>
      <c r="D270" s="244"/>
      <c r="E270" s="245">
        <v>91.39</v>
      </c>
      <c r="F270" s="220"/>
      <c r="G270" s="220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180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8"/>
      <c r="B271" s="219"/>
      <c r="C271" s="255" t="s">
        <v>237</v>
      </c>
      <c r="D271" s="244"/>
      <c r="E271" s="245"/>
      <c r="F271" s="220"/>
      <c r="G271" s="220"/>
      <c r="H271" s="220"/>
      <c r="I271" s="220"/>
      <c r="J271" s="220"/>
      <c r="K271" s="220"/>
      <c r="L271" s="220"/>
      <c r="M271" s="220"/>
      <c r="N271" s="220"/>
      <c r="O271" s="220"/>
      <c r="P271" s="220"/>
      <c r="Q271" s="220"/>
      <c r="R271" s="220"/>
      <c r="S271" s="220"/>
      <c r="T271" s="220"/>
      <c r="U271" s="220"/>
      <c r="V271" s="220"/>
      <c r="W271" s="220"/>
      <c r="X271" s="220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180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18"/>
      <c r="B272" s="219"/>
      <c r="C272" s="255" t="s">
        <v>373</v>
      </c>
      <c r="D272" s="244"/>
      <c r="E272" s="245">
        <v>3.97</v>
      </c>
      <c r="F272" s="220"/>
      <c r="G272" s="220"/>
      <c r="H272" s="220"/>
      <c r="I272" s="220"/>
      <c r="J272" s="220"/>
      <c r="K272" s="220"/>
      <c r="L272" s="220"/>
      <c r="M272" s="220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20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180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18"/>
      <c r="B273" s="219"/>
      <c r="C273" s="255" t="s">
        <v>233</v>
      </c>
      <c r="D273" s="244"/>
      <c r="E273" s="245"/>
      <c r="F273" s="220"/>
      <c r="G273" s="220"/>
      <c r="H273" s="220"/>
      <c r="I273" s="220"/>
      <c r="J273" s="220"/>
      <c r="K273" s="220"/>
      <c r="L273" s="220"/>
      <c r="M273" s="220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180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8"/>
      <c r="B274" s="219"/>
      <c r="C274" s="255" t="s">
        <v>239</v>
      </c>
      <c r="D274" s="244"/>
      <c r="E274" s="245"/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180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18"/>
      <c r="B275" s="219"/>
      <c r="C275" s="255" t="s">
        <v>374</v>
      </c>
      <c r="D275" s="244"/>
      <c r="E275" s="245">
        <v>27.01</v>
      </c>
      <c r="F275" s="220"/>
      <c r="G275" s="220"/>
      <c r="H275" s="220"/>
      <c r="I275" s="220"/>
      <c r="J275" s="220"/>
      <c r="K275" s="220"/>
      <c r="L275" s="220"/>
      <c r="M275" s="220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180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8"/>
      <c r="B276" s="219"/>
      <c r="C276" s="255" t="s">
        <v>375</v>
      </c>
      <c r="D276" s="244"/>
      <c r="E276" s="245">
        <v>13.25</v>
      </c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180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8"/>
      <c r="B277" s="219"/>
      <c r="C277" s="255" t="s">
        <v>243</v>
      </c>
      <c r="D277" s="244"/>
      <c r="E277" s="245"/>
      <c r="F277" s="220"/>
      <c r="G277" s="220"/>
      <c r="H277" s="220"/>
      <c r="I277" s="220"/>
      <c r="J277" s="220"/>
      <c r="K277" s="220"/>
      <c r="L277" s="220"/>
      <c r="M277" s="220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180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8"/>
      <c r="B278" s="219"/>
      <c r="C278" s="255" t="s">
        <v>376</v>
      </c>
      <c r="D278" s="244"/>
      <c r="E278" s="245">
        <v>-2.4700000000000002</v>
      </c>
      <c r="F278" s="220"/>
      <c r="G278" s="220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180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18"/>
      <c r="B279" s="219"/>
      <c r="C279" s="255" t="s">
        <v>202</v>
      </c>
      <c r="D279" s="244"/>
      <c r="E279" s="245"/>
      <c r="F279" s="220"/>
      <c r="G279" s="220"/>
      <c r="H279" s="220"/>
      <c r="I279" s="220"/>
      <c r="J279" s="220"/>
      <c r="K279" s="220"/>
      <c r="L279" s="220"/>
      <c r="M279" s="220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180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8"/>
      <c r="B280" s="219"/>
      <c r="C280" s="255" t="s">
        <v>245</v>
      </c>
      <c r="D280" s="244"/>
      <c r="E280" s="245"/>
      <c r="F280" s="220"/>
      <c r="G280" s="220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180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18"/>
      <c r="B281" s="219"/>
      <c r="C281" s="255" t="s">
        <v>377</v>
      </c>
      <c r="D281" s="244"/>
      <c r="E281" s="245">
        <v>5.72</v>
      </c>
      <c r="F281" s="220"/>
      <c r="G281" s="220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180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8"/>
      <c r="B282" s="219"/>
      <c r="C282" s="255" t="s">
        <v>237</v>
      </c>
      <c r="D282" s="244"/>
      <c r="E282" s="245"/>
      <c r="F282" s="220"/>
      <c r="G282" s="220"/>
      <c r="H282" s="220"/>
      <c r="I282" s="220"/>
      <c r="J282" s="220"/>
      <c r="K282" s="220"/>
      <c r="L282" s="220"/>
      <c r="M282" s="220"/>
      <c r="N282" s="220"/>
      <c r="O282" s="220"/>
      <c r="P282" s="220"/>
      <c r="Q282" s="220"/>
      <c r="R282" s="220"/>
      <c r="S282" s="220"/>
      <c r="T282" s="220"/>
      <c r="U282" s="220"/>
      <c r="V282" s="220"/>
      <c r="W282" s="220"/>
      <c r="X282" s="220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180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8"/>
      <c r="B283" s="219"/>
      <c r="C283" s="255" t="s">
        <v>378</v>
      </c>
      <c r="D283" s="244"/>
      <c r="E283" s="245">
        <v>2.0699999999999998</v>
      </c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180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x14ac:dyDescent="0.2">
      <c r="A284" s="222" t="s">
        <v>149</v>
      </c>
      <c r="B284" s="223" t="s">
        <v>87</v>
      </c>
      <c r="C284" s="238" t="s">
        <v>88</v>
      </c>
      <c r="D284" s="224"/>
      <c r="E284" s="225"/>
      <c r="F284" s="226"/>
      <c r="G284" s="226">
        <f>SUMIF(AG285:AG289,"&lt;&gt;NOR",G285:G289)</f>
        <v>0</v>
      </c>
      <c r="H284" s="226"/>
      <c r="I284" s="226">
        <f>SUM(I285:I289)</f>
        <v>0</v>
      </c>
      <c r="J284" s="226"/>
      <c r="K284" s="226">
        <f>SUM(K285:K289)</f>
        <v>0</v>
      </c>
      <c r="L284" s="226"/>
      <c r="M284" s="226">
        <f>SUM(M285:M289)</f>
        <v>0</v>
      </c>
      <c r="N284" s="226"/>
      <c r="O284" s="226">
        <f>SUM(O285:O289)</f>
        <v>0</v>
      </c>
      <c r="P284" s="226"/>
      <c r="Q284" s="226">
        <f>SUM(Q285:Q289)</f>
        <v>0</v>
      </c>
      <c r="R284" s="226"/>
      <c r="S284" s="226"/>
      <c r="T284" s="227"/>
      <c r="U284" s="221"/>
      <c r="V284" s="221">
        <f>SUM(V285:V289)</f>
        <v>18.940000000000001</v>
      </c>
      <c r="W284" s="221"/>
      <c r="X284" s="221"/>
      <c r="AG284" t="s">
        <v>150</v>
      </c>
    </row>
    <row r="285" spans="1:60" ht="33.75" outlineLevel="1" x14ac:dyDescent="0.2">
      <c r="A285" s="228">
        <v>37</v>
      </c>
      <c r="B285" s="229" t="s">
        <v>379</v>
      </c>
      <c r="C285" s="239" t="s">
        <v>380</v>
      </c>
      <c r="D285" s="230" t="s">
        <v>381</v>
      </c>
      <c r="E285" s="231">
        <v>7.3497700000000004</v>
      </c>
      <c r="F285" s="232"/>
      <c r="G285" s="233">
        <f>ROUND(E285*F285,2)</f>
        <v>0</v>
      </c>
      <c r="H285" s="232"/>
      <c r="I285" s="233">
        <f>ROUND(E285*H285,2)</f>
        <v>0</v>
      </c>
      <c r="J285" s="232"/>
      <c r="K285" s="233">
        <f>ROUND(E285*J285,2)</f>
        <v>0</v>
      </c>
      <c r="L285" s="233">
        <v>15</v>
      </c>
      <c r="M285" s="233">
        <f>G285*(1+L285/100)</f>
        <v>0</v>
      </c>
      <c r="N285" s="233">
        <v>0</v>
      </c>
      <c r="O285" s="233">
        <f>ROUND(E285*N285,2)</f>
        <v>0</v>
      </c>
      <c r="P285" s="233">
        <v>0</v>
      </c>
      <c r="Q285" s="233">
        <f>ROUND(E285*P285,2)</f>
        <v>0</v>
      </c>
      <c r="R285" s="233" t="s">
        <v>250</v>
      </c>
      <c r="S285" s="233" t="s">
        <v>154</v>
      </c>
      <c r="T285" s="234" t="s">
        <v>154</v>
      </c>
      <c r="U285" s="220">
        <v>2.577</v>
      </c>
      <c r="V285" s="220">
        <f>ROUND(E285*U285,2)</f>
        <v>18.940000000000001</v>
      </c>
      <c r="W285" s="220"/>
      <c r="X285" s="220" t="s">
        <v>177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271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8"/>
      <c r="B286" s="219"/>
      <c r="C286" s="256" t="s">
        <v>382</v>
      </c>
      <c r="D286" s="246"/>
      <c r="E286" s="246"/>
      <c r="F286" s="246"/>
      <c r="G286" s="246"/>
      <c r="H286" s="220"/>
      <c r="I286" s="220"/>
      <c r="J286" s="220"/>
      <c r="K286" s="220"/>
      <c r="L286" s="220"/>
      <c r="M286" s="220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11"/>
      <c r="Z286" s="211"/>
      <c r="AA286" s="211"/>
      <c r="AB286" s="211"/>
      <c r="AC286" s="211"/>
      <c r="AD286" s="211"/>
      <c r="AE286" s="211"/>
      <c r="AF286" s="211"/>
      <c r="AG286" s="211" t="s">
        <v>201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18"/>
      <c r="B287" s="219"/>
      <c r="C287" s="255" t="s">
        <v>383</v>
      </c>
      <c r="D287" s="244"/>
      <c r="E287" s="245"/>
      <c r="F287" s="220"/>
      <c r="G287" s="220"/>
      <c r="H287" s="220"/>
      <c r="I287" s="220"/>
      <c r="J287" s="220"/>
      <c r="K287" s="220"/>
      <c r="L287" s="220"/>
      <c r="M287" s="220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20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180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18"/>
      <c r="B288" s="219"/>
      <c r="C288" s="255" t="s">
        <v>384</v>
      </c>
      <c r="D288" s="244"/>
      <c r="E288" s="245"/>
      <c r="F288" s="220"/>
      <c r="G288" s="220"/>
      <c r="H288" s="220"/>
      <c r="I288" s="220"/>
      <c r="J288" s="220"/>
      <c r="K288" s="220"/>
      <c r="L288" s="220"/>
      <c r="M288" s="220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180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8"/>
      <c r="B289" s="219"/>
      <c r="C289" s="255" t="s">
        <v>385</v>
      </c>
      <c r="D289" s="244"/>
      <c r="E289" s="245">
        <v>7.35</v>
      </c>
      <c r="F289" s="220"/>
      <c r="G289" s="220"/>
      <c r="H289" s="220"/>
      <c r="I289" s="220"/>
      <c r="J289" s="220"/>
      <c r="K289" s="220"/>
      <c r="L289" s="220"/>
      <c r="M289" s="220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20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180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x14ac:dyDescent="0.2">
      <c r="A290" s="222" t="s">
        <v>149</v>
      </c>
      <c r="B290" s="223" t="s">
        <v>91</v>
      </c>
      <c r="C290" s="238" t="s">
        <v>92</v>
      </c>
      <c r="D290" s="224"/>
      <c r="E290" s="225"/>
      <c r="F290" s="226"/>
      <c r="G290" s="226">
        <f>SUMIF(AG291:AG302,"&lt;&gt;NOR",G291:G302)</f>
        <v>0</v>
      </c>
      <c r="H290" s="226"/>
      <c r="I290" s="226">
        <f>SUM(I291:I302)</f>
        <v>0</v>
      </c>
      <c r="J290" s="226"/>
      <c r="K290" s="226">
        <f>SUM(K291:K302)</f>
        <v>0</v>
      </c>
      <c r="L290" s="226"/>
      <c r="M290" s="226">
        <f>SUM(M291:M302)</f>
        <v>0</v>
      </c>
      <c r="N290" s="226"/>
      <c r="O290" s="226">
        <f>SUM(O291:O302)</f>
        <v>0.08</v>
      </c>
      <c r="P290" s="226"/>
      <c r="Q290" s="226">
        <f>SUM(Q291:Q302)</f>
        <v>0</v>
      </c>
      <c r="R290" s="226"/>
      <c r="S290" s="226"/>
      <c r="T290" s="227"/>
      <c r="U290" s="221"/>
      <c r="V290" s="221">
        <f>SUM(V291:V302)</f>
        <v>8.6199999999999992</v>
      </c>
      <c r="W290" s="221"/>
      <c r="X290" s="221"/>
      <c r="AG290" t="s">
        <v>150</v>
      </c>
    </row>
    <row r="291" spans="1:60" outlineLevel="1" x14ac:dyDescent="0.2">
      <c r="A291" s="228">
        <v>38</v>
      </c>
      <c r="B291" s="229" t="s">
        <v>386</v>
      </c>
      <c r="C291" s="239" t="s">
        <v>387</v>
      </c>
      <c r="D291" s="230" t="s">
        <v>198</v>
      </c>
      <c r="E291" s="231">
        <v>4.83</v>
      </c>
      <c r="F291" s="232"/>
      <c r="G291" s="233">
        <f>ROUND(E291*F291,2)</f>
        <v>0</v>
      </c>
      <c r="H291" s="232"/>
      <c r="I291" s="233">
        <f>ROUND(E291*H291,2)</f>
        <v>0</v>
      </c>
      <c r="J291" s="232"/>
      <c r="K291" s="233">
        <f>ROUND(E291*J291,2)</f>
        <v>0</v>
      </c>
      <c r="L291" s="233">
        <v>15</v>
      </c>
      <c r="M291" s="233">
        <f>G291*(1+L291/100)</f>
        <v>0</v>
      </c>
      <c r="N291" s="233">
        <v>4.1999999999999997E-3</v>
      </c>
      <c r="O291" s="233">
        <f>ROUND(E291*N291,2)</f>
        <v>0.02</v>
      </c>
      <c r="P291" s="233">
        <v>0</v>
      </c>
      <c r="Q291" s="233">
        <f>ROUND(E291*P291,2)</f>
        <v>0</v>
      </c>
      <c r="R291" s="233" t="s">
        <v>388</v>
      </c>
      <c r="S291" s="233" t="s">
        <v>154</v>
      </c>
      <c r="T291" s="234" t="s">
        <v>154</v>
      </c>
      <c r="U291" s="220">
        <v>0.38500000000000001</v>
      </c>
      <c r="V291" s="220">
        <f>ROUND(E291*U291,2)</f>
        <v>1.86</v>
      </c>
      <c r="W291" s="220"/>
      <c r="X291" s="220" t="s">
        <v>177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178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18"/>
      <c r="B292" s="219"/>
      <c r="C292" s="240" t="s">
        <v>389</v>
      </c>
      <c r="D292" s="236"/>
      <c r="E292" s="236"/>
      <c r="F292" s="236"/>
      <c r="G292" s="236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20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159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8"/>
      <c r="B293" s="219"/>
      <c r="C293" s="255" t="s">
        <v>233</v>
      </c>
      <c r="D293" s="244"/>
      <c r="E293" s="245"/>
      <c r="F293" s="220"/>
      <c r="G293" s="220"/>
      <c r="H293" s="220"/>
      <c r="I293" s="220"/>
      <c r="J293" s="220"/>
      <c r="K293" s="220"/>
      <c r="L293" s="220"/>
      <c r="M293" s="220"/>
      <c r="N293" s="220"/>
      <c r="O293" s="220"/>
      <c r="P293" s="220"/>
      <c r="Q293" s="220"/>
      <c r="R293" s="220"/>
      <c r="S293" s="220"/>
      <c r="T293" s="220"/>
      <c r="U293" s="220"/>
      <c r="V293" s="220"/>
      <c r="W293" s="220"/>
      <c r="X293" s="220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180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18"/>
      <c r="B294" s="219"/>
      <c r="C294" s="255" t="s">
        <v>390</v>
      </c>
      <c r="D294" s="244"/>
      <c r="E294" s="245">
        <v>4.83</v>
      </c>
      <c r="F294" s="220"/>
      <c r="G294" s="220"/>
      <c r="H294" s="220"/>
      <c r="I294" s="220"/>
      <c r="J294" s="220"/>
      <c r="K294" s="220"/>
      <c r="L294" s="220"/>
      <c r="M294" s="220"/>
      <c r="N294" s="220"/>
      <c r="O294" s="220"/>
      <c r="P294" s="220"/>
      <c r="Q294" s="220"/>
      <c r="R294" s="220"/>
      <c r="S294" s="220"/>
      <c r="T294" s="220"/>
      <c r="U294" s="220"/>
      <c r="V294" s="220"/>
      <c r="W294" s="220"/>
      <c r="X294" s="220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180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ht="22.5" outlineLevel="1" x14ac:dyDescent="0.2">
      <c r="A295" s="228">
        <v>39</v>
      </c>
      <c r="B295" s="229" t="s">
        <v>391</v>
      </c>
      <c r="C295" s="239" t="s">
        <v>392</v>
      </c>
      <c r="D295" s="230" t="s">
        <v>198</v>
      </c>
      <c r="E295" s="231">
        <v>15.947010000000001</v>
      </c>
      <c r="F295" s="232"/>
      <c r="G295" s="233">
        <f>ROUND(E295*F295,2)</f>
        <v>0</v>
      </c>
      <c r="H295" s="232"/>
      <c r="I295" s="233">
        <f>ROUND(E295*H295,2)</f>
        <v>0</v>
      </c>
      <c r="J295" s="232"/>
      <c r="K295" s="233">
        <f>ROUND(E295*J295,2)</f>
        <v>0</v>
      </c>
      <c r="L295" s="233">
        <v>15</v>
      </c>
      <c r="M295" s="233">
        <f>G295*(1+L295/100)</f>
        <v>0</v>
      </c>
      <c r="N295" s="233">
        <v>3.7799999999999999E-3</v>
      </c>
      <c r="O295" s="233">
        <f>ROUND(E295*N295,2)</f>
        <v>0.06</v>
      </c>
      <c r="P295" s="233">
        <v>0</v>
      </c>
      <c r="Q295" s="233">
        <f>ROUND(E295*P295,2)</f>
        <v>0</v>
      </c>
      <c r="R295" s="233" t="s">
        <v>393</v>
      </c>
      <c r="S295" s="233" t="s">
        <v>154</v>
      </c>
      <c r="T295" s="234" t="s">
        <v>154</v>
      </c>
      <c r="U295" s="220">
        <v>0.42403000000000002</v>
      </c>
      <c r="V295" s="220">
        <f>ROUND(E295*U295,2)</f>
        <v>6.76</v>
      </c>
      <c r="W295" s="220"/>
      <c r="X295" s="220" t="s">
        <v>394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395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ht="22.5" outlineLevel="1" x14ac:dyDescent="0.2">
      <c r="A296" s="218"/>
      <c r="B296" s="219"/>
      <c r="C296" s="240" t="s">
        <v>396</v>
      </c>
      <c r="D296" s="236"/>
      <c r="E296" s="236"/>
      <c r="F296" s="236"/>
      <c r="G296" s="236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20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159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35" t="str">
        <f>C296</f>
        <v>Nanesení hydroizolační stěrky ve dvou vrstvách. Vlepení těsnicí pásky do spoje podlaha-stěna, přitlačení a uhlazení, přetažení pásky další vrstvou izolační stěrky.</v>
      </c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8"/>
      <c r="B297" s="219"/>
      <c r="C297" s="255" t="s">
        <v>397</v>
      </c>
      <c r="D297" s="244"/>
      <c r="E297" s="245"/>
      <c r="F297" s="220"/>
      <c r="G297" s="220"/>
      <c r="H297" s="220"/>
      <c r="I297" s="220"/>
      <c r="J297" s="220"/>
      <c r="K297" s="220"/>
      <c r="L297" s="220"/>
      <c r="M297" s="220"/>
      <c r="N297" s="220"/>
      <c r="O297" s="220"/>
      <c r="P297" s="220"/>
      <c r="Q297" s="220"/>
      <c r="R297" s="220"/>
      <c r="S297" s="220"/>
      <c r="T297" s="220"/>
      <c r="U297" s="220"/>
      <c r="V297" s="220"/>
      <c r="W297" s="220"/>
      <c r="X297" s="220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180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8"/>
      <c r="B298" s="219"/>
      <c r="C298" s="255" t="s">
        <v>264</v>
      </c>
      <c r="D298" s="244"/>
      <c r="E298" s="245"/>
      <c r="F298" s="220"/>
      <c r="G298" s="220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20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180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8"/>
      <c r="B299" s="219"/>
      <c r="C299" s="255" t="s">
        <v>398</v>
      </c>
      <c r="D299" s="244"/>
      <c r="E299" s="245">
        <v>9.4499999999999993</v>
      </c>
      <c r="F299" s="220"/>
      <c r="G299" s="220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20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180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18"/>
      <c r="B300" s="219"/>
      <c r="C300" s="255" t="s">
        <v>202</v>
      </c>
      <c r="D300" s="244"/>
      <c r="E300" s="245"/>
      <c r="F300" s="220"/>
      <c r="G300" s="220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20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180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18"/>
      <c r="B301" s="219"/>
      <c r="C301" s="255" t="s">
        <v>309</v>
      </c>
      <c r="D301" s="244"/>
      <c r="E301" s="245"/>
      <c r="F301" s="220"/>
      <c r="G301" s="220"/>
      <c r="H301" s="220"/>
      <c r="I301" s="220"/>
      <c r="J301" s="220"/>
      <c r="K301" s="220"/>
      <c r="L301" s="220"/>
      <c r="M301" s="220"/>
      <c r="N301" s="220"/>
      <c r="O301" s="220"/>
      <c r="P301" s="220"/>
      <c r="Q301" s="220"/>
      <c r="R301" s="220"/>
      <c r="S301" s="220"/>
      <c r="T301" s="220"/>
      <c r="U301" s="220"/>
      <c r="V301" s="220"/>
      <c r="W301" s="220"/>
      <c r="X301" s="22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180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8"/>
      <c r="B302" s="219"/>
      <c r="C302" s="255" t="s">
        <v>227</v>
      </c>
      <c r="D302" s="244"/>
      <c r="E302" s="245">
        <v>6.5</v>
      </c>
      <c r="F302" s="220"/>
      <c r="G302" s="220"/>
      <c r="H302" s="220"/>
      <c r="I302" s="220"/>
      <c r="J302" s="220"/>
      <c r="K302" s="220"/>
      <c r="L302" s="220"/>
      <c r="M302" s="220"/>
      <c r="N302" s="220"/>
      <c r="O302" s="220"/>
      <c r="P302" s="220"/>
      <c r="Q302" s="220"/>
      <c r="R302" s="220"/>
      <c r="S302" s="220"/>
      <c r="T302" s="220"/>
      <c r="U302" s="220"/>
      <c r="V302" s="220"/>
      <c r="W302" s="220"/>
      <c r="X302" s="220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180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x14ac:dyDescent="0.2">
      <c r="A303" s="222" t="s">
        <v>149</v>
      </c>
      <c r="B303" s="223" t="s">
        <v>93</v>
      </c>
      <c r="C303" s="238" t="s">
        <v>94</v>
      </c>
      <c r="D303" s="224"/>
      <c r="E303" s="225"/>
      <c r="F303" s="226"/>
      <c r="G303" s="226">
        <f>SUMIF(AG304:AG315,"&lt;&gt;NOR",G304:G315)</f>
        <v>0</v>
      </c>
      <c r="H303" s="226"/>
      <c r="I303" s="226">
        <f>SUM(I304:I315)</f>
        <v>0</v>
      </c>
      <c r="J303" s="226"/>
      <c r="K303" s="226">
        <f>SUM(K304:K315)</f>
        <v>0</v>
      </c>
      <c r="L303" s="226"/>
      <c r="M303" s="226">
        <f>SUM(M304:M315)</f>
        <v>0</v>
      </c>
      <c r="N303" s="226"/>
      <c r="O303" s="226">
        <f>SUM(O304:O315)</f>
        <v>0.33</v>
      </c>
      <c r="P303" s="226"/>
      <c r="Q303" s="226">
        <f>SUM(Q304:Q315)</f>
        <v>0</v>
      </c>
      <c r="R303" s="226"/>
      <c r="S303" s="226"/>
      <c r="T303" s="227"/>
      <c r="U303" s="221"/>
      <c r="V303" s="221">
        <f>SUM(V304:V315)</f>
        <v>13.16</v>
      </c>
      <c r="W303" s="221"/>
      <c r="X303" s="221"/>
      <c r="AG303" t="s">
        <v>150</v>
      </c>
    </row>
    <row r="304" spans="1:60" outlineLevel="1" x14ac:dyDescent="0.2">
      <c r="A304" s="228">
        <v>40</v>
      </c>
      <c r="B304" s="229" t="s">
        <v>399</v>
      </c>
      <c r="C304" s="239" t="s">
        <v>400</v>
      </c>
      <c r="D304" s="230" t="s">
        <v>198</v>
      </c>
      <c r="E304" s="231">
        <v>52.65</v>
      </c>
      <c r="F304" s="232"/>
      <c r="G304" s="233">
        <f>ROUND(E304*F304,2)</f>
        <v>0</v>
      </c>
      <c r="H304" s="232"/>
      <c r="I304" s="233">
        <f>ROUND(E304*H304,2)</f>
        <v>0</v>
      </c>
      <c r="J304" s="232"/>
      <c r="K304" s="233">
        <f>ROUND(E304*J304,2)</f>
        <v>0</v>
      </c>
      <c r="L304" s="233">
        <v>15</v>
      </c>
      <c r="M304" s="233">
        <f>G304*(1+L304/100)</f>
        <v>0</v>
      </c>
      <c r="N304" s="233">
        <v>0</v>
      </c>
      <c r="O304" s="233">
        <f>ROUND(E304*N304,2)</f>
        <v>0</v>
      </c>
      <c r="P304" s="233">
        <v>0</v>
      </c>
      <c r="Q304" s="233">
        <f>ROUND(E304*P304,2)</f>
        <v>0</v>
      </c>
      <c r="R304" s="233" t="s">
        <v>401</v>
      </c>
      <c r="S304" s="233" t="s">
        <v>154</v>
      </c>
      <c r="T304" s="234" t="s">
        <v>154</v>
      </c>
      <c r="U304" s="220">
        <v>0.09</v>
      </c>
      <c r="V304" s="220">
        <f>ROUND(E304*U304,2)</f>
        <v>4.74</v>
      </c>
      <c r="W304" s="220"/>
      <c r="X304" s="220" t="s">
        <v>177</v>
      </c>
      <c r="Y304" s="211"/>
      <c r="Z304" s="211"/>
      <c r="AA304" s="211"/>
      <c r="AB304" s="211"/>
      <c r="AC304" s="211"/>
      <c r="AD304" s="211"/>
      <c r="AE304" s="211"/>
      <c r="AF304" s="211"/>
      <c r="AG304" s="211" t="s">
        <v>178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18"/>
      <c r="B305" s="219"/>
      <c r="C305" s="255" t="s">
        <v>202</v>
      </c>
      <c r="D305" s="244"/>
      <c r="E305" s="245"/>
      <c r="F305" s="220"/>
      <c r="G305" s="220"/>
      <c r="H305" s="220"/>
      <c r="I305" s="220"/>
      <c r="J305" s="220"/>
      <c r="K305" s="220"/>
      <c r="L305" s="220"/>
      <c r="M305" s="220"/>
      <c r="N305" s="220"/>
      <c r="O305" s="220"/>
      <c r="P305" s="220"/>
      <c r="Q305" s="220"/>
      <c r="R305" s="220"/>
      <c r="S305" s="220"/>
      <c r="T305" s="220"/>
      <c r="U305" s="220"/>
      <c r="V305" s="220"/>
      <c r="W305" s="220"/>
      <c r="X305" s="220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180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18"/>
      <c r="B306" s="219"/>
      <c r="C306" s="255" t="s">
        <v>302</v>
      </c>
      <c r="D306" s="244"/>
      <c r="E306" s="245">
        <v>52.65</v>
      </c>
      <c r="F306" s="220"/>
      <c r="G306" s="220"/>
      <c r="H306" s="220"/>
      <c r="I306" s="220"/>
      <c r="J306" s="220"/>
      <c r="K306" s="220"/>
      <c r="L306" s="220"/>
      <c r="M306" s="220"/>
      <c r="N306" s="220"/>
      <c r="O306" s="220"/>
      <c r="P306" s="220"/>
      <c r="Q306" s="220"/>
      <c r="R306" s="220"/>
      <c r="S306" s="220"/>
      <c r="T306" s="220"/>
      <c r="U306" s="220"/>
      <c r="V306" s="220"/>
      <c r="W306" s="220"/>
      <c r="X306" s="220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180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ht="22.5" outlineLevel="1" x14ac:dyDescent="0.2">
      <c r="A307" s="228">
        <v>41</v>
      </c>
      <c r="B307" s="229" t="s">
        <v>402</v>
      </c>
      <c r="C307" s="239" t="s">
        <v>403</v>
      </c>
      <c r="D307" s="230" t="s">
        <v>198</v>
      </c>
      <c r="E307" s="231">
        <v>52.65</v>
      </c>
      <c r="F307" s="232"/>
      <c r="G307" s="233">
        <f>ROUND(E307*F307,2)</f>
        <v>0</v>
      </c>
      <c r="H307" s="232"/>
      <c r="I307" s="233">
        <f>ROUND(E307*H307,2)</f>
        <v>0</v>
      </c>
      <c r="J307" s="232"/>
      <c r="K307" s="233">
        <f>ROUND(E307*J307,2)</f>
        <v>0</v>
      </c>
      <c r="L307" s="233">
        <v>15</v>
      </c>
      <c r="M307" s="233">
        <f>G307*(1+L307/100)</f>
        <v>0</v>
      </c>
      <c r="N307" s="233">
        <v>1.8000000000000001E-4</v>
      </c>
      <c r="O307" s="233">
        <f>ROUND(E307*N307,2)</f>
        <v>0.01</v>
      </c>
      <c r="P307" s="233">
        <v>0</v>
      </c>
      <c r="Q307" s="233">
        <f>ROUND(E307*P307,2)</f>
        <v>0</v>
      </c>
      <c r="R307" s="233" t="s">
        <v>401</v>
      </c>
      <c r="S307" s="233" t="s">
        <v>154</v>
      </c>
      <c r="T307" s="234" t="s">
        <v>154</v>
      </c>
      <c r="U307" s="220">
        <v>0.16</v>
      </c>
      <c r="V307" s="220">
        <f>ROUND(E307*U307,2)</f>
        <v>8.42</v>
      </c>
      <c r="W307" s="220"/>
      <c r="X307" s="220" t="s">
        <v>177</v>
      </c>
      <c r="Y307" s="211"/>
      <c r="Z307" s="211"/>
      <c r="AA307" s="211"/>
      <c r="AB307" s="211"/>
      <c r="AC307" s="211"/>
      <c r="AD307" s="211"/>
      <c r="AE307" s="211"/>
      <c r="AF307" s="211"/>
      <c r="AG307" s="211" t="s">
        <v>178</v>
      </c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18"/>
      <c r="B308" s="219"/>
      <c r="C308" s="240" t="s">
        <v>404</v>
      </c>
      <c r="D308" s="236"/>
      <c r="E308" s="236"/>
      <c r="F308" s="236"/>
      <c r="G308" s="236"/>
      <c r="H308" s="220"/>
      <c r="I308" s="220"/>
      <c r="J308" s="220"/>
      <c r="K308" s="220"/>
      <c r="L308" s="220"/>
      <c r="M308" s="220"/>
      <c r="N308" s="220"/>
      <c r="O308" s="220"/>
      <c r="P308" s="220"/>
      <c r="Q308" s="220"/>
      <c r="R308" s="220"/>
      <c r="S308" s="220"/>
      <c r="T308" s="220"/>
      <c r="U308" s="220"/>
      <c r="V308" s="220"/>
      <c r="W308" s="220"/>
      <c r="X308" s="220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159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18"/>
      <c r="B309" s="219"/>
      <c r="C309" s="255" t="s">
        <v>202</v>
      </c>
      <c r="D309" s="244"/>
      <c r="E309" s="245"/>
      <c r="F309" s="220"/>
      <c r="G309" s="220"/>
      <c r="H309" s="220"/>
      <c r="I309" s="220"/>
      <c r="J309" s="220"/>
      <c r="K309" s="220"/>
      <c r="L309" s="220"/>
      <c r="M309" s="220"/>
      <c r="N309" s="220"/>
      <c r="O309" s="220"/>
      <c r="P309" s="220"/>
      <c r="Q309" s="220"/>
      <c r="R309" s="220"/>
      <c r="S309" s="220"/>
      <c r="T309" s="220"/>
      <c r="U309" s="220"/>
      <c r="V309" s="220"/>
      <c r="W309" s="220"/>
      <c r="X309" s="220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180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18"/>
      <c r="B310" s="219"/>
      <c r="C310" s="255" t="s">
        <v>302</v>
      </c>
      <c r="D310" s="244"/>
      <c r="E310" s="245">
        <v>52.65</v>
      </c>
      <c r="F310" s="220"/>
      <c r="G310" s="220"/>
      <c r="H310" s="220"/>
      <c r="I310" s="220"/>
      <c r="J310" s="220"/>
      <c r="K310" s="220"/>
      <c r="L310" s="220"/>
      <c r="M310" s="220"/>
      <c r="N310" s="220"/>
      <c r="O310" s="220"/>
      <c r="P310" s="220"/>
      <c r="Q310" s="220"/>
      <c r="R310" s="220"/>
      <c r="S310" s="220"/>
      <c r="T310" s="220"/>
      <c r="U310" s="220"/>
      <c r="V310" s="220"/>
      <c r="W310" s="220"/>
      <c r="X310" s="220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180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ht="22.5" outlineLevel="1" x14ac:dyDescent="0.2">
      <c r="A311" s="228">
        <v>42</v>
      </c>
      <c r="B311" s="229" t="s">
        <v>405</v>
      </c>
      <c r="C311" s="239" t="s">
        <v>406</v>
      </c>
      <c r="D311" s="230" t="s">
        <v>198</v>
      </c>
      <c r="E311" s="231">
        <v>53.703000000000003</v>
      </c>
      <c r="F311" s="232"/>
      <c r="G311" s="233">
        <f>ROUND(E311*F311,2)</f>
        <v>0</v>
      </c>
      <c r="H311" s="232"/>
      <c r="I311" s="233">
        <f>ROUND(E311*H311,2)</f>
        <v>0</v>
      </c>
      <c r="J311" s="232"/>
      <c r="K311" s="233">
        <f>ROUND(E311*J311,2)</f>
        <v>0</v>
      </c>
      <c r="L311" s="233">
        <v>15</v>
      </c>
      <c r="M311" s="233">
        <f>G311*(1+L311/100)</f>
        <v>0</v>
      </c>
      <c r="N311" s="233">
        <v>6.0000000000000001E-3</v>
      </c>
      <c r="O311" s="233">
        <f>ROUND(E311*N311,2)</f>
        <v>0.32</v>
      </c>
      <c r="P311" s="233">
        <v>0</v>
      </c>
      <c r="Q311" s="233">
        <f>ROUND(E311*P311,2)</f>
        <v>0</v>
      </c>
      <c r="R311" s="233" t="s">
        <v>407</v>
      </c>
      <c r="S311" s="233" t="s">
        <v>154</v>
      </c>
      <c r="T311" s="234" t="s">
        <v>154</v>
      </c>
      <c r="U311" s="220">
        <v>0</v>
      </c>
      <c r="V311" s="220">
        <f>ROUND(E311*U311,2)</f>
        <v>0</v>
      </c>
      <c r="W311" s="220"/>
      <c r="X311" s="220" t="s">
        <v>408</v>
      </c>
      <c r="Y311" s="211"/>
      <c r="Z311" s="211"/>
      <c r="AA311" s="211"/>
      <c r="AB311" s="211"/>
      <c r="AC311" s="211"/>
      <c r="AD311" s="211"/>
      <c r="AE311" s="211"/>
      <c r="AF311" s="211"/>
      <c r="AG311" s="211" t="s">
        <v>409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18"/>
      <c r="B312" s="219"/>
      <c r="C312" s="255" t="s">
        <v>202</v>
      </c>
      <c r="D312" s="244"/>
      <c r="E312" s="245"/>
      <c r="F312" s="220"/>
      <c r="G312" s="220"/>
      <c r="H312" s="220"/>
      <c r="I312" s="220"/>
      <c r="J312" s="220"/>
      <c r="K312" s="220"/>
      <c r="L312" s="220"/>
      <c r="M312" s="220"/>
      <c r="N312" s="220"/>
      <c r="O312" s="220"/>
      <c r="P312" s="220"/>
      <c r="Q312" s="220"/>
      <c r="R312" s="220"/>
      <c r="S312" s="220"/>
      <c r="T312" s="220"/>
      <c r="U312" s="220"/>
      <c r="V312" s="220"/>
      <c r="W312" s="220"/>
      <c r="X312" s="220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180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8"/>
      <c r="B313" s="219"/>
      <c r="C313" s="255" t="s">
        <v>410</v>
      </c>
      <c r="D313" s="244"/>
      <c r="E313" s="245">
        <v>53.7</v>
      </c>
      <c r="F313" s="220"/>
      <c r="G313" s="220"/>
      <c r="H313" s="220"/>
      <c r="I313" s="220"/>
      <c r="J313" s="220"/>
      <c r="K313" s="220"/>
      <c r="L313" s="220"/>
      <c r="M313" s="220"/>
      <c r="N313" s="220"/>
      <c r="O313" s="220"/>
      <c r="P313" s="220"/>
      <c r="Q313" s="220"/>
      <c r="R313" s="220"/>
      <c r="S313" s="220"/>
      <c r="T313" s="220"/>
      <c r="U313" s="220"/>
      <c r="V313" s="220"/>
      <c r="W313" s="220"/>
      <c r="X313" s="220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180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28">
        <v>43</v>
      </c>
      <c r="B314" s="229" t="s">
        <v>411</v>
      </c>
      <c r="C314" s="239" t="s">
        <v>412</v>
      </c>
      <c r="D314" s="230" t="s">
        <v>0</v>
      </c>
      <c r="E314" s="231">
        <v>266.72500000000002</v>
      </c>
      <c r="F314" s="232"/>
      <c r="G314" s="233">
        <f>ROUND(E314*F314,2)</f>
        <v>0</v>
      </c>
      <c r="H314" s="232"/>
      <c r="I314" s="233">
        <f>ROUND(E314*H314,2)</f>
        <v>0</v>
      </c>
      <c r="J314" s="232"/>
      <c r="K314" s="233">
        <f>ROUND(E314*J314,2)</f>
        <v>0</v>
      </c>
      <c r="L314" s="233">
        <v>15</v>
      </c>
      <c r="M314" s="233">
        <f>G314*(1+L314/100)</f>
        <v>0</v>
      </c>
      <c r="N314" s="233">
        <v>0</v>
      </c>
      <c r="O314" s="233">
        <f>ROUND(E314*N314,2)</f>
        <v>0</v>
      </c>
      <c r="P314" s="233">
        <v>0</v>
      </c>
      <c r="Q314" s="233">
        <f>ROUND(E314*P314,2)</f>
        <v>0</v>
      </c>
      <c r="R314" s="233" t="s">
        <v>401</v>
      </c>
      <c r="S314" s="233" t="s">
        <v>154</v>
      </c>
      <c r="T314" s="234" t="s">
        <v>154</v>
      </c>
      <c r="U314" s="220">
        <v>0</v>
      </c>
      <c r="V314" s="220">
        <f>ROUND(E314*U314,2)</f>
        <v>0</v>
      </c>
      <c r="W314" s="220"/>
      <c r="X314" s="220" t="s">
        <v>177</v>
      </c>
      <c r="Y314" s="211"/>
      <c r="Z314" s="211"/>
      <c r="AA314" s="211"/>
      <c r="AB314" s="211"/>
      <c r="AC314" s="211"/>
      <c r="AD314" s="211"/>
      <c r="AE314" s="211"/>
      <c r="AF314" s="211"/>
      <c r="AG314" s="211" t="s">
        <v>338</v>
      </c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18"/>
      <c r="B315" s="219"/>
      <c r="C315" s="256" t="s">
        <v>413</v>
      </c>
      <c r="D315" s="246"/>
      <c r="E315" s="246"/>
      <c r="F315" s="246"/>
      <c r="G315" s="246"/>
      <c r="H315" s="220"/>
      <c r="I315" s="220"/>
      <c r="J315" s="220"/>
      <c r="K315" s="220"/>
      <c r="L315" s="220"/>
      <c r="M315" s="220"/>
      <c r="N315" s="220"/>
      <c r="O315" s="220"/>
      <c r="P315" s="220"/>
      <c r="Q315" s="220"/>
      <c r="R315" s="220"/>
      <c r="S315" s="220"/>
      <c r="T315" s="220"/>
      <c r="U315" s="220"/>
      <c r="V315" s="220"/>
      <c r="W315" s="220"/>
      <c r="X315" s="220"/>
      <c r="Y315" s="211"/>
      <c r="Z315" s="211"/>
      <c r="AA315" s="211"/>
      <c r="AB315" s="211"/>
      <c r="AC315" s="211"/>
      <c r="AD315" s="211"/>
      <c r="AE315" s="211"/>
      <c r="AF315" s="211"/>
      <c r="AG315" s="211" t="s">
        <v>201</v>
      </c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x14ac:dyDescent="0.2">
      <c r="A316" s="222" t="s">
        <v>149</v>
      </c>
      <c r="B316" s="223" t="s">
        <v>103</v>
      </c>
      <c r="C316" s="238" t="s">
        <v>104</v>
      </c>
      <c r="D316" s="224"/>
      <c r="E316" s="225"/>
      <c r="F316" s="226"/>
      <c r="G316" s="226">
        <f>SUMIF(AG317:AG332,"&lt;&gt;NOR",G317:G332)</f>
        <v>0</v>
      </c>
      <c r="H316" s="226"/>
      <c r="I316" s="226">
        <f>SUM(I317:I332)</f>
        <v>0</v>
      </c>
      <c r="J316" s="226"/>
      <c r="K316" s="226">
        <f>SUM(K317:K332)</f>
        <v>0</v>
      </c>
      <c r="L316" s="226"/>
      <c r="M316" s="226">
        <f>SUM(M317:M332)</f>
        <v>0</v>
      </c>
      <c r="N316" s="226"/>
      <c r="O316" s="226">
        <f>SUM(O317:O332)</f>
        <v>0</v>
      </c>
      <c r="P316" s="226"/>
      <c r="Q316" s="226">
        <f>SUM(Q317:Q332)</f>
        <v>0</v>
      </c>
      <c r="R316" s="226"/>
      <c r="S316" s="226"/>
      <c r="T316" s="227"/>
      <c r="U316" s="221"/>
      <c r="V316" s="221">
        <f>SUM(V317:V332)</f>
        <v>0</v>
      </c>
      <c r="W316" s="221"/>
      <c r="X316" s="221"/>
      <c r="AG316" t="s">
        <v>150</v>
      </c>
    </row>
    <row r="317" spans="1:60" outlineLevel="1" x14ac:dyDescent="0.2">
      <c r="A317" s="248">
        <v>44</v>
      </c>
      <c r="B317" s="249" t="s">
        <v>414</v>
      </c>
      <c r="C317" s="258" t="s">
        <v>415</v>
      </c>
      <c r="D317" s="250" t="s">
        <v>220</v>
      </c>
      <c r="E317" s="251">
        <v>1</v>
      </c>
      <c r="F317" s="252"/>
      <c r="G317" s="253">
        <f>ROUND(E317*F317,2)</f>
        <v>0</v>
      </c>
      <c r="H317" s="252"/>
      <c r="I317" s="253">
        <f>ROUND(E317*H317,2)</f>
        <v>0</v>
      </c>
      <c r="J317" s="252"/>
      <c r="K317" s="253">
        <f>ROUND(E317*J317,2)</f>
        <v>0</v>
      </c>
      <c r="L317" s="253">
        <v>15</v>
      </c>
      <c r="M317" s="253">
        <f>G317*(1+L317/100)</f>
        <v>0</v>
      </c>
      <c r="N317" s="253">
        <v>0</v>
      </c>
      <c r="O317" s="253">
        <f>ROUND(E317*N317,2)</f>
        <v>0</v>
      </c>
      <c r="P317" s="253">
        <v>0</v>
      </c>
      <c r="Q317" s="253">
        <f>ROUND(E317*P317,2)</f>
        <v>0</v>
      </c>
      <c r="R317" s="253"/>
      <c r="S317" s="253" t="s">
        <v>176</v>
      </c>
      <c r="T317" s="254" t="s">
        <v>155</v>
      </c>
      <c r="U317" s="220">
        <v>0</v>
      </c>
      <c r="V317" s="220">
        <f>ROUND(E317*U317,2)</f>
        <v>0</v>
      </c>
      <c r="W317" s="220"/>
      <c r="X317" s="220" t="s">
        <v>177</v>
      </c>
      <c r="Y317" s="211"/>
      <c r="Z317" s="211"/>
      <c r="AA317" s="211"/>
      <c r="AB317" s="211"/>
      <c r="AC317" s="211"/>
      <c r="AD317" s="211"/>
      <c r="AE317" s="211"/>
      <c r="AF317" s="211"/>
      <c r="AG317" s="211" t="s">
        <v>178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48">
        <v>45</v>
      </c>
      <c r="B318" s="249" t="s">
        <v>416</v>
      </c>
      <c r="C318" s="258" t="s">
        <v>417</v>
      </c>
      <c r="D318" s="250" t="s">
        <v>220</v>
      </c>
      <c r="E318" s="251">
        <v>1</v>
      </c>
      <c r="F318" s="252"/>
      <c r="G318" s="253">
        <f>ROUND(E318*F318,2)</f>
        <v>0</v>
      </c>
      <c r="H318" s="252"/>
      <c r="I318" s="253">
        <f>ROUND(E318*H318,2)</f>
        <v>0</v>
      </c>
      <c r="J318" s="252"/>
      <c r="K318" s="253">
        <f>ROUND(E318*J318,2)</f>
        <v>0</v>
      </c>
      <c r="L318" s="253">
        <v>15</v>
      </c>
      <c r="M318" s="253">
        <f>G318*(1+L318/100)</f>
        <v>0</v>
      </c>
      <c r="N318" s="253">
        <v>0</v>
      </c>
      <c r="O318" s="253">
        <f>ROUND(E318*N318,2)</f>
        <v>0</v>
      </c>
      <c r="P318" s="253">
        <v>0</v>
      </c>
      <c r="Q318" s="253">
        <f>ROUND(E318*P318,2)</f>
        <v>0</v>
      </c>
      <c r="R318" s="253"/>
      <c r="S318" s="253" t="s">
        <v>176</v>
      </c>
      <c r="T318" s="254" t="s">
        <v>155</v>
      </c>
      <c r="U318" s="220">
        <v>0</v>
      </c>
      <c r="V318" s="220">
        <f>ROUND(E318*U318,2)</f>
        <v>0</v>
      </c>
      <c r="W318" s="220"/>
      <c r="X318" s="220" t="s">
        <v>177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178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48">
        <v>46</v>
      </c>
      <c r="B319" s="249" t="s">
        <v>418</v>
      </c>
      <c r="C319" s="258" t="s">
        <v>419</v>
      </c>
      <c r="D319" s="250" t="s">
        <v>220</v>
      </c>
      <c r="E319" s="251">
        <v>1</v>
      </c>
      <c r="F319" s="252"/>
      <c r="G319" s="253">
        <f>ROUND(E319*F319,2)</f>
        <v>0</v>
      </c>
      <c r="H319" s="252"/>
      <c r="I319" s="253">
        <f>ROUND(E319*H319,2)</f>
        <v>0</v>
      </c>
      <c r="J319" s="252"/>
      <c r="K319" s="253">
        <f>ROUND(E319*J319,2)</f>
        <v>0</v>
      </c>
      <c r="L319" s="253">
        <v>15</v>
      </c>
      <c r="M319" s="253">
        <f>G319*(1+L319/100)</f>
        <v>0</v>
      </c>
      <c r="N319" s="253">
        <v>0</v>
      </c>
      <c r="O319" s="253">
        <f>ROUND(E319*N319,2)</f>
        <v>0</v>
      </c>
      <c r="P319" s="253">
        <v>0</v>
      </c>
      <c r="Q319" s="253">
        <f>ROUND(E319*P319,2)</f>
        <v>0</v>
      </c>
      <c r="R319" s="253"/>
      <c r="S319" s="253" t="s">
        <v>176</v>
      </c>
      <c r="T319" s="254" t="s">
        <v>155</v>
      </c>
      <c r="U319" s="220">
        <v>0</v>
      </c>
      <c r="V319" s="220">
        <f>ROUND(E319*U319,2)</f>
        <v>0</v>
      </c>
      <c r="W319" s="220"/>
      <c r="X319" s="220" t="s">
        <v>177</v>
      </c>
      <c r="Y319" s="211"/>
      <c r="Z319" s="211"/>
      <c r="AA319" s="211"/>
      <c r="AB319" s="211"/>
      <c r="AC319" s="211"/>
      <c r="AD319" s="211"/>
      <c r="AE319" s="211"/>
      <c r="AF319" s="211"/>
      <c r="AG319" s="211" t="s">
        <v>178</v>
      </c>
      <c r="AH319" s="211"/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48">
        <v>47</v>
      </c>
      <c r="B320" s="249" t="s">
        <v>420</v>
      </c>
      <c r="C320" s="258" t="s">
        <v>419</v>
      </c>
      <c r="D320" s="250" t="s">
        <v>220</v>
      </c>
      <c r="E320" s="251">
        <v>1</v>
      </c>
      <c r="F320" s="252"/>
      <c r="G320" s="253">
        <f>ROUND(E320*F320,2)</f>
        <v>0</v>
      </c>
      <c r="H320" s="252"/>
      <c r="I320" s="253">
        <f>ROUND(E320*H320,2)</f>
        <v>0</v>
      </c>
      <c r="J320" s="252"/>
      <c r="K320" s="253">
        <f>ROUND(E320*J320,2)</f>
        <v>0</v>
      </c>
      <c r="L320" s="253">
        <v>15</v>
      </c>
      <c r="M320" s="253">
        <f>G320*(1+L320/100)</f>
        <v>0</v>
      </c>
      <c r="N320" s="253">
        <v>0</v>
      </c>
      <c r="O320" s="253">
        <f>ROUND(E320*N320,2)</f>
        <v>0</v>
      </c>
      <c r="P320" s="253">
        <v>0</v>
      </c>
      <c r="Q320" s="253">
        <f>ROUND(E320*P320,2)</f>
        <v>0</v>
      </c>
      <c r="R320" s="253"/>
      <c r="S320" s="253" t="s">
        <v>176</v>
      </c>
      <c r="T320" s="254" t="s">
        <v>155</v>
      </c>
      <c r="U320" s="220">
        <v>0</v>
      </c>
      <c r="V320" s="220">
        <f>ROUND(E320*U320,2)</f>
        <v>0</v>
      </c>
      <c r="W320" s="220"/>
      <c r="X320" s="220" t="s">
        <v>177</v>
      </c>
      <c r="Y320" s="211"/>
      <c r="Z320" s="211"/>
      <c r="AA320" s="211"/>
      <c r="AB320" s="211"/>
      <c r="AC320" s="211"/>
      <c r="AD320" s="211"/>
      <c r="AE320" s="211"/>
      <c r="AF320" s="211"/>
      <c r="AG320" s="211" t="s">
        <v>178</v>
      </c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28">
        <v>48</v>
      </c>
      <c r="B321" s="229" t="s">
        <v>421</v>
      </c>
      <c r="C321" s="239" t="s">
        <v>422</v>
      </c>
      <c r="D321" s="230" t="s">
        <v>284</v>
      </c>
      <c r="E321" s="231">
        <v>1.8792</v>
      </c>
      <c r="F321" s="232"/>
      <c r="G321" s="233">
        <f>ROUND(E321*F321,2)</f>
        <v>0</v>
      </c>
      <c r="H321" s="232"/>
      <c r="I321" s="233">
        <f>ROUND(E321*H321,2)</f>
        <v>0</v>
      </c>
      <c r="J321" s="232"/>
      <c r="K321" s="233">
        <f>ROUND(E321*J321,2)</f>
        <v>0</v>
      </c>
      <c r="L321" s="233">
        <v>15</v>
      </c>
      <c r="M321" s="233">
        <f>G321*(1+L321/100)</f>
        <v>0</v>
      </c>
      <c r="N321" s="233">
        <v>0</v>
      </c>
      <c r="O321" s="233">
        <f>ROUND(E321*N321,2)</f>
        <v>0</v>
      </c>
      <c r="P321" s="233">
        <v>0</v>
      </c>
      <c r="Q321" s="233">
        <f>ROUND(E321*P321,2)</f>
        <v>0</v>
      </c>
      <c r="R321" s="233"/>
      <c r="S321" s="233" t="s">
        <v>176</v>
      </c>
      <c r="T321" s="234" t="s">
        <v>155</v>
      </c>
      <c r="U321" s="220">
        <v>0</v>
      </c>
      <c r="V321" s="220">
        <f>ROUND(E321*U321,2)</f>
        <v>0</v>
      </c>
      <c r="W321" s="220"/>
      <c r="X321" s="220" t="s">
        <v>177</v>
      </c>
      <c r="Y321" s="211"/>
      <c r="Z321" s="211"/>
      <c r="AA321" s="211"/>
      <c r="AB321" s="211"/>
      <c r="AC321" s="211"/>
      <c r="AD321" s="211"/>
      <c r="AE321" s="211"/>
      <c r="AF321" s="211"/>
      <c r="AG321" s="211" t="s">
        <v>178</v>
      </c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18"/>
      <c r="B322" s="219"/>
      <c r="C322" s="255" t="s">
        <v>423</v>
      </c>
      <c r="D322" s="244"/>
      <c r="E322" s="245">
        <v>1.88</v>
      </c>
      <c r="F322" s="220"/>
      <c r="G322" s="220"/>
      <c r="H322" s="220"/>
      <c r="I322" s="220"/>
      <c r="J322" s="220"/>
      <c r="K322" s="220"/>
      <c r="L322" s="220"/>
      <c r="M322" s="220"/>
      <c r="N322" s="220"/>
      <c r="O322" s="220"/>
      <c r="P322" s="220"/>
      <c r="Q322" s="220"/>
      <c r="R322" s="220"/>
      <c r="S322" s="220"/>
      <c r="T322" s="220"/>
      <c r="U322" s="220"/>
      <c r="V322" s="220"/>
      <c r="W322" s="220"/>
      <c r="X322" s="220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180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ht="22.5" outlineLevel="1" x14ac:dyDescent="0.2">
      <c r="A323" s="228">
        <v>49</v>
      </c>
      <c r="B323" s="229" t="s">
        <v>424</v>
      </c>
      <c r="C323" s="239" t="s">
        <v>425</v>
      </c>
      <c r="D323" s="230" t="s">
        <v>284</v>
      </c>
      <c r="E323" s="231">
        <v>3.0771299999999999</v>
      </c>
      <c r="F323" s="232"/>
      <c r="G323" s="233">
        <f>ROUND(E323*F323,2)</f>
        <v>0</v>
      </c>
      <c r="H323" s="232"/>
      <c r="I323" s="233">
        <f>ROUND(E323*H323,2)</f>
        <v>0</v>
      </c>
      <c r="J323" s="232"/>
      <c r="K323" s="233">
        <f>ROUND(E323*J323,2)</f>
        <v>0</v>
      </c>
      <c r="L323" s="233">
        <v>15</v>
      </c>
      <c r="M323" s="233">
        <f>G323*(1+L323/100)</f>
        <v>0</v>
      </c>
      <c r="N323" s="233">
        <v>0</v>
      </c>
      <c r="O323" s="233">
        <f>ROUND(E323*N323,2)</f>
        <v>0</v>
      </c>
      <c r="P323" s="233">
        <v>0</v>
      </c>
      <c r="Q323" s="233">
        <f>ROUND(E323*P323,2)</f>
        <v>0</v>
      </c>
      <c r="R323" s="233"/>
      <c r="S323" s="233" t="s">
        <v>176</v>
      </c>
      <c r="T323" s="234" t="s">
        <v>155</v>
      </c>
      <c r="U323" s="220">
        <v>0</v>
      </c>
      <c r="V323" s="220">
        <f>ROUND(E323*U323,2)</f>
        <v>0</v>
      </c>
      <c r="W323" s="220"/>
      <c r="X323" s="220" t="s">
        <v>177</v>
      </c>
      <c r="Y323" s="211"/>
      <c r="Z323" s="211"/>
      <c r="AA323" s="211"/>
      <c r="AB323" s="211"/>
      <c r="AC323" s="211"/>
      <c r="AD323" s="211"/>
      <c r="AE323" s="211"/>
      <c r="AF323" s="211"/>
      <c r="AG323" s="211" t="s">
        <v>178</v>
      </c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18"/>
      <c r="B324" s="219"/>
      <c r="C324" s="255" t="s">
        <v>426</v>
      </c>
      <c r="D324" s="244"/>
      <c r="E324" s="245">
        <v>3.08</v>
      </c>
      <c r="F324" s="220"/>
      <c r="G324" s="22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20"/>
      <c r="Y324" s="211"/>
      <c r="Z324" s="211"/>
      <c r="AA324" s="211"/>
      <c r="AB324" s="211"/>
      <c r="AC324" s="211"/>
      <c r="AD324" s="211"/>
      <c r="AE324" s="211"/>
      <c r="AF324" s="211"/>
      <c r="AG324" s="211" t="s">
        <v>180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28">
        <v>50</v>
      </c>
      <c r="B325" s="229" t="s">
        <v>427</v>
      </c>
      <c r="C325" s="239" t="s">
        <v>428</v>
      </c>
      <c r="D325" s="230" t="s">
        <v>284</v>
      </c>
      <c r="E325" s="231">
        <v>0.93730000000000002</v>
      </c>
      <c r="F325" s="232"/>
      <c r="G325" s="233">
        <f>ROUND(E325*F325,2)</f>
        <v>0</v>
      </c>
      <c r="H325" s="232"/>
      <c r="I325" s="233">
        <f>ROUND(E325*H325,2)</f>
        <v>0</v>
      </c>
      <c r="J325" s="232"/>
      <c r="K325" s="233">
        <f>ROUND(E325*J325,2)</f>
        <v>0</v>
      </c>
      <c r="L325" s="233">
        <v>15</v>
      </c>
      <c r="M325" s="233">
        <f>G325*(1+L325/100)</f>
        <v>0</v>
      </c>
      <c r="N325" s="233">
        <v>0</v>
      </c>
      <c r="O325" s="233">
        <f>ROUND(E325*N325,2)</f>
        <v>0</v>
      </c>
      <c r="P325" s="233">
        <v>0</v>
      </c>
      <c r="Q325" s="233">
        <f>ROUND(E325*P325,2)</f>
        <v>0</v>
      </c>
      <c r="R325" s="233"/>
      <c r="S325" s="233" t="s">
        <v>176</v>
      </c>
      <c r="T325" s="234" t="s">
        <v>155</v>
      </c>
      <c r="U325" s="220">
        <v>0</v>
      </c>
      <c r="V325" s="220">
        <f>ROUND(E325*U325,2)</f>
        <v>0</v>
      </c>
      <c r="W325" s="220"/>
      <c r="X325" s="220" t="s">
        <v>177</v>
      </c>
      <c r="Y325" s="211"/>
      <c r="Z325" s="211"/>
      <c r="AA325" s="211"/>
      <c r="AB325" s="211"/>
      <c r="AC325" s="211"/>
      <c r="AD325" s="211"/>
      <c r="AE325" s="211"/>
      <c r="AF325" s="211"/>
      <c r="AG325" s="211" t="s">
        <v>178</v>
      </c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18"/>
      <c r="B326" s="219"/>
      <c r="C326" s="255" t="s">
        <v>429</v>
      </c>
      <c r="D326" s="244"/>
      <c r="E326" s="245">
        <v>0.94</v>
      </c>
      <c r="F326" s="220"/>
      <c r="G326" s="220"/>
      <c r="H326" s="220"/>
      <c r="I326" s="220"/>
      <c r="J326" s="220"/>
      <c r="K326" s="220"/>
      <c r="L326" s="220"/>
      <c r="M326" s="220"/>
      <c r="N326" s="220"/>
      <c r="O326" s="220"/>
      <c r="P326" s="220"/>
      <c r="Q326" s="220"/>
      <c r="R326" s="220"/>
      <c r="S326" s="220"/>
      <c r="T326" s="220"/>
      <c r="U326" s="220"/>
      <c r="V326" s="220"/>
      <c r="W326" s="220"/>
      <c r="X326" s="220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180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ht="22.5" outlineLevel="1" x14ac:dyDescent="0.2">
      <c r="A327" s="228">
        <v>51</v>
      </c>
      <c r="B327" s="229" t="s">
        <v>430</v>
      </c>
      <c r="C327" s="239" t="s">
        <v>431</v>
      </c>
      <c r="D327" s="230" t="s">
        <v>284</v>
      </c>
      <c r="E327" s="231">
        <v>0.46200000000000002</v>
      </c>
      <c r="F327" s="232"/>
      <c r="G327" s="233">
        <f>ROUND(E327*F327,2)</f>
        <v>0</v>
      </c>
      <c r="H327" s="232"/>
      <c r="I327" s="233">
        <f>ROUND(E327*H327,2)</f>
        <v>0</v>
      </c>
      <c r="J327" s="232"/>
      <c r="K327" s="233">
        <f>ROUND(E327*J327,2)</f>
        <v>0</v>
      </c>
      <c r="L327" s="233">
        <v>15</v>
      </c>
      <c r="M327" s="233">
        <f>G327*(1+L327/100)</f>
        <v>0</v>
      </c>
      <c r="N327" s="233">
        <v>0</v>
      </c>
      <c r="O327" s="233">
        <f>ROUND(E327*N327,2)</f>
        <v>0</v>
      </c>
      <c r="P327" s="233">
        <v>0</v>
      </c>
      <c r="Q327" s="233">
        <f>ROUND(E327*P327,2)</f>
        <v>0</v>
      </c>
      <c r="R327" s="233"/>
      <c r="S327" s="233" t="s">
        <v>176</v>
      </c>
      <c r="T327" s="234" t="s">
        <v>155</v>
      </c>
      <c r="U327" s="220">
        <v>0</v>
      </c>
      <c r="V327" s="220">
        <f>ROUND(E327*U327,2)</f>
        <v>0</v>
      </c>
      <c r="W327" s="220"/>
      <c r="X327" s="220" t="s">
        <v>177</v>
      </c>
      <c r="Y327" s="211"/>
      <c r="Z327" s="211"/>
      <c r="AA327" s="211"/>
      <c r="AB327" s="211"/>
      <c r="AC327" s="211"/>
      <c r="AD327" s="211"/>
      <c r="AE327" s="211"/>
      <c r="AF327" s="211"/>
      <c r="AG327" s="211" t="s">
        <v>178</v>
      </c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18"/>
      <c r="B328" s="219"/>
      <c r="C328" s="255" t="s">
        <v>326</v>
      </c>
      <c r="D328" s="244"/>
      <c r="E328" s="245">
        <v>0.46</v>
      </c>
      <c r="F328" s="220"/>
      <c r="G328" s="220"/>
      <c r="H328" s="220"/>
      <c r="I328" s="220"/>
      <c r="J328" s="220"/>
      <c r="K328" s="220"/>
      <c r="L328" s="220"/>
      <c r="M328" s="220"/>
      <c r="N328" s="220"/>
      <c r="O328" s="220"/>
      <c r="P328" s="220"/>
      <c r="Q328" s="220"/>
      <c r="R328" s="220"/>
      <c r="S328" s="220"/>
      <c r="T328" s="220"/>
      <c r="U328" s="220"/>
      <c r="V328" s="220"/>
      <c r="W328" s="220"/>
      <c r="X328" s="220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180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ht="22.5" outlineLevel="1" x14ac:dyDescent="0.2">
      <c r="A329" s="228">
        <v>52</v>
      </c>
      <c r="B329" s="229" t="s">
        <v>432</v>
      </c>
      <c r="C329" s="239" t="s">
        <v>433</v>
      </c>
      <c r="D329" s="230" t="s">
        <v>284</v>
      </c>
      <c r="E329" s="231">
        <v>0.45327000000000001</v>
      </c>
      <c r="F329" s="232"/>
      <c r="G329" s="233">
        <f>ROUND(E329*F329,2)</f>
        <v>0</v>
      </c>
      <c r="H329" s="232"/>
      <c r="I329" s="233">
        <f>ROUND(E329*H329,2)</f>
        <v>0</v>
      </c>
      <c r="J329" s="232"/>
      <c r="K329" s="233">
        <f>ROUND(E329*J329,2)</f>
        <v>0</v>
      </c>
      <c r="L329" s="233">
        <v>15</v>
      </c>
      <c r="M329" s="233">
        <f>G329*(1+L329/100)</f>
        <v>0</v>
      </c>
      <c r="N329" s="233">
        <v>0</v>
      </c>
      <c r="O329" s="233">
        <f>ROUND(E329*N329,2)</f>
        <v>0</v>
      </c>
      <c r="P329" s="233">
        <v>0</v>
      </c>
      <c r="Q329" s="233">
        <f>ROUND(E329*P329,2)</f>
        <v>0</v>
      </c>
      <c r="R329" s="233"/>
      <c r="S329" s="233" t="s">
        <v>176</v>
      </c>
      <c r="T329" s="234" t="s">
        <v>155</v>
      </c>
      <c r="U329" s="220">
        <v>0</v>
      </c>
      <c r="V329" s="220">
        <f>ROUND(E329*U329,2)</f>
        <v>0</v>
      </c>
      <c r="W329" s="220"/>
      <c r="X329" s="220" t="s">
        <v>177</v>
      </c>
      <c r="Y329" s="211"/>
      <c r="Z329" s="211"/>
      <c r="AA329" s="211"/>
      <c r="AB329" s="211"/>
      <c r="AC329" s="211"/>
      <c r="AD329" s="211"/>
      <c r="AE329" s="211"/>
      <c r="AF329" s="211"/>
      <c r="AG329" s="211" t="s">
        <v>178</v>
      </c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18"/>
      <c r="B330" s="219"/>
      <c r="C330" s="255" t="s">
        <v>327</v>
      </c>
      <c r="D330" s="244"/>
      <c r="E330" s="245">
        <v>0.45</v>
      </c>
      <c r="F330" s="220"/>
      <c r="G330" s="220"/>
      <c r="H330" s="220"/>
      <c r="I330" s="220"/>
      <c r="J330" s="220"/>
      <c r="K330" s="220"/>
      <c r="L330" s="220"/>
      <c r="M330" s="220"/>
      <c r="N330" s="220"/>
      <c r="O330" s="220"/>
      <c r="P330" s="220"/>
      <c r="Q330" s="220"/>
      <c r="R330" s="220"/>
      <c r="S330" s="220"/>
      <c r="T330" s="220"/>
      <c r="U330" s="220"/>
      <c r="V330" s="220"/>
      <c r="W330" s="220"/>
      <c r="X330" s="220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180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28">
        <v>53</v>
      </c>
      <c r="B331" s="229" t="s">
        <v>434</v>
      </c>
      <c r="C331" s="239" t="s">
        <v>435</v>
      </c>
      <c r="D331" s="230" t="s">
        <v>0</v>
      </c>
      <c r="E331" s="231">
        <v>448.09469999999999</v>
      </c>
      <c r="F331" s="232"/>
      <c r="G331" s="233">
        <f>ROUND(E331*F331,2)</f>
        <v>0</v>
      </c>
      <c r="H331" s="232"/>
      <c r="I331" s="233">
        <f>ROUND(E331*H331,2)</f>
        <v>0</v>
      </c>
      <c r="J331" s="232"/>
      <c r="K331" s="233">
        <f>ROUND(E331*J331,2)</f>
        <v>0</v>
      </c>
      <c r="L331" s="233">
        <v>15</v>
      </c>
      <c r="M331" s="233">
        <f>G331*(1+L331/100)</f>
        <v>0</v>
      </c>
      <c r="N331" s="233">
        <v>0</v>
      </c>
      <c r="O331" s="233">
        <f>ROUND(E331*N331,2)</f>
        <v>0</v>
      </c>
      <c r="P331" s="233">
        <v>0</v>
      </c>
      <c r="Q331" s="233">
        <f>ROUND(E331*P331,2)</f>
        <v>0</v>
      </c>
      <c r="R331" s="233" t="s">
        <v>355</v>
      </c>
      <c r="S331" s="233" t="s">
        <v>154</v>
      </c>
      <c r="T331" s="234" t="s">
        <v>154</v>
      </c>
      <c r="U331" s="220">
        <v>0</v>
      </c>
      <c r="V331" s="220">
        <f>ROUND(E331*U331,2)</f>
        <v>0</v>
      </c>
      <c r="W331" s="220"/>
      <c r="X331" s="220" t="s">
        <v>177</v>
      </c>
      <c r="Y331" s="211"/>
      <c r="Z331" s="211"/>
      <c r="AA331" s="211"/>
      <c r="AB331" s="211"/>
      <c r="AC331" s="211"/>
      <c r="AD331" s="211"/>
      <c r="AE331" s="211"/>
      <c r="AF331" s="211"/>
      <c r="AG331" s="211" t="s">
        <v>338</v>
      </c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18"/>
      <c r="B332" s="219"/>
      <c r="C332" s="256" t="s">
        <v>413</v>
      </c>
      <c r="D332" s="246"/>
      <c r="E332" s="246"/>
      <c r="F332" s="246"/>
      <c r="G332" s="246"/>
      <c r="H332" s="220"/>
      <c r="I332" s="220"/>
      <c r="J332" s="220"/>
      <c r="K332" s="220"/>
      <c r="L332" s="220"/>
      <c r="M332" s="220"/>
      <c r="N332" s="220"/>
      <c r="O332" s="220"/>
      <c r="P332" s="220"/>
      <c r="Q332" s="220"/>
      <c r="R332" s="220"/>
      <c r="S332" s="220"/>
      <c r="T332" s="220"/>
      <c r="U332" s="220"/>
      <c r="V332" s="220"/>
      <c r="W332" s="220"/>
      <c r="X332" s="220"/>
      <c r="Y332" s="211"/>
      <c r="Z332" s="211"/>
      <c r="AA332" s="211"/>
      <c r="AB332" s="211"/>
      <c r="AC332" s="211"/>
      <c r="AD332" s="211"/>
      <c r="AE332" s="211"/>
      <c r="AF332" s="211"/>
      <c r="AG332" s="211" t="s">
        <v>201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x14ac:dyDescent="0.2">
      <c r="A333" s="222" t="s">
        <v>149</v>
      </c>
      <c r="B333" s="223" t="s">
        <v>105</v>
      </c>
      <c r="C333" s="238" t="s">
        <v>106</v>
      </c>
      <c r="D333" s="224"/>
      <c r="E333" s="225"/>
      <c r="F333" s="226"/>
      <c r="G333" s="226">
        <f>SUMIF(AG334:AG347,"&lt;&gt;NOR",G334:G347)</f>
        <v>0</v>
      </c>
      <c r="H333" s="226"/>
      <c r="I333" s="226">
        <f>SUM(I334:I347)</f>
        <v>0</v>
      </c>
      <c r="J333" s="226"/>
      <c r="K333" s="226">
        <f>SUM(K334:K347)</f>
        <v>0</v>
      </c>
      <c r="L333" s="226"/>
      <c r="M333" s="226">
        <f>SUM(M334:M347)</f>
        <v>0</v>
      </c>
      <c r="N333" s="226"/>
      <c r="O333" s="226">
        <f>SUM(O334:O347)</f>
        <v>0.24000000000000002</v>
      </c>
      <c r="P333" s="226"/>
      <c r="Q333" s="226">
        <f>SUM(Q334:Q347)</f>
        <v>0</v>
      </c>
      <c r="R333" s="226"/>
      <c r="S333" s="226"/>
      <c r="T333" s="227"/>
      <c r="U333" s="221"/>
      <c r="V333" s="221">
        <f>SUM(V334:V347)</f>
        <v>12.799999999999999</v>
      </c>
      <c r="W333" s="221"/>
      <c r="X333" s="221"/>
      <c r="AG333" t="s">
        <v>150</v>
      </c>
    </row>
    <row r="334" spans="1:60" ht="22.5" outlineLevel="1" x14ac:dyDescent="0.2">
      <c r="A334" s="228">
        <v>54</v>
      </c>
      <c r="B334" s="229" t="s">
        <v>436</v>
      </c>
      <c r="C334" s="239" t="s">
        <v>437</v>
      </c>
      <c r="D334" s="230" t="s">
        <v>198</v>
      </c>
      <c r="E334" s="231">
        <v>12.1</v>
      </c>
      <c r="F334" s="232"/>
      <c r="G334" s="233">
        <f>ROUND(E334*F334,2)</f>
        <v>0</v>
      </c>
      <c r="H334" s="232"/>
      <c r="I334" s="233">
        <f>ROUND(E334*H334,2)</f>
        <v>0</v>
      </c>
      <c r="J334" s="232"/>
      <c r="K334" s="233">
        <f>ROUND(E334*J334,2)</f>
        <v>0</v>
      </c>
      <c r="L334" s="233">
        <v>15</v>
      </c>
      <c r="M334" s="233">
        <f>G334*(1+L334/100)</f>
        <v>0</v>
      </c>
      <c r="N334" s="233">
        <v>3.2000000000000002E-3</v>
      </c>
      <c r="O334" s="233">
        <f>ROUND(E334*N334,2)</f>
        <v>0.04</v>
      </c>
      <c r="P334" s="233">
        <v>0</v>
      </c>
      <c r="Q334" s="233">
        <f>ROUND(E334*P334,2)</f>
        <v>0</v>
      </c>
      <c r="R334" s="233" t="s">
        <v>438</v>
      </c>
      <c r="S334" s="233" t="s">
        <v>154</v>
      </c>
      <c r="T334" s="234" t="s">
        <v>154</v>
      </c>
      <c r="U334" s="220">
        <v>0.97799999999999998</v>
      </c>
      <c r="V334" s="220">
        <f>ROUND(E334*U334,2)</f>
        <v>11.83</v>
      </c>
      <c r="W334" s="220"/>
      <c r="X334" s="220" t="s">
        <v>177</v>
      </c>
      <c r="Y334" s="211"/>
      <c r="Z334" s="211"/>
      <c r="AA334" s="211"/>
      <c r="AB334" s="211"/>
      <c r="AC334" s="211"/>
      <c r="AD334" s="211"/>
      <c r="AE334" s="211"/>
      <c r="AF334" s="211"/>
      <c r="AG334" s="211" t="s">
        <v>178</v>
      </c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8"/>
      <c r="B335" s="219"/>
      <c r="C335" s="255" t="s">
        <v>297</v>
      </c>
      <c r="D335" s="244"/>
      <c r="E335" s="245"/>
      <c r="F335" s="220"/>
      <c r="G335" s="220"/>
      <c r="H335" s="220"/>
      <c r="I335" s="220"/>
      <c r="J335" s="220"/>
      <c r="K335" s="220"/>
      <c r="L335" s="220"/>
      <c r="M335" s="220"/>
      <c r="N335" s="220"/>
      <c r="O335" s="220"/>
      <c r="P335" s="220"/>
      <c r="Q335" s="220"/>
      <c r="R335" s="220"/>
      <c r="S335" s="220"/>
      <c r="T335" s="220"/>
      <c r="U335" s="220"/>
      <c r="V335" s="220"/>
      <c r="W335" s="220"/>
      <c r="X335" s="220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180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18"/>
      <c r="B336" s="219"/>
      <c r="C336" s="255" t="s">
        <v>298</v>
      </c>
      <c r="D336" s="244"/>
      <c r="E336" s="245">
        <v>12.1</v>
      </c>
      <c r="F336" s="220"/>
      <c r="G336" s="220"/>
      <c r="H336" s="220"/>
      <c r="I336" s="220"/>
      <c r="J336" s="220"/>
      <c r="K336" s="220"/>
      <c r="L336" s="220"/>
      <c r="M336" s="220"/>
      <c r="N336" s="220"/>
      <c r="O336" s="220"/>
      <c r="P336" s="220"/>
      <c r="Q336" s="220"/>
      <c r="R336" s="220"/>
      <c r="S336" s="220"/>
      <c r="T336" s="220"/>
      <c r="U336" s="220"/>
      <c r="V336" s="220"/>
      <c r="W336" s="220"/>
      <c r="X336" s="220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180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ht="22.5" outlineLevel="1" x14ac:dyDescent="0.2">
      <c r="A337" s="228">
        <v>55</v>
      </c>
      <c r="B337" s="229" t="s">
        <v>439</v>
      </c>
      <c r="C337" s="239" t="s">
        <v>440</v>
      </c>
      <c r="D337" s="230" t="s">
        <v>198</v>
      </c>
      <c r="E337" s="231">
        <v>12.1</v>
      </c>
      <c r="F337" s="232"/>
      <c r="G337" s="233">
        <f>ROUND(E337*F337,2)</f>
        <v>0</v>
      </c>
      <c r="H337" s="232"/>
      <c r="I337" s="233">
        <f>ROUND(E337*H337,2)</f>
        <v>0</v>
      </c>
      <c r="J337" s="232"/>
      <c r="K337" s="233">
        <f>ROUND(E337*J337,2)</f>
        <v>0</v>
      </c>
      <c r="L337" s="233">
        <v>15</v>
      </c>
      <c r="M337" s="233">
        <f>G337*(1+L337/100)</f>
        <v>0</v>
      </c>
      <c r="N337" s="233">
        <v>0</v>
      </c>
      <c r="O337" s="233">
        <f>ROUND(E337*N337,2)</f>
        <v>0</v>
      </c>
      <c r="P337" s="233">
        <v>0</v>
      </c>
      <c r="Q337" s="233">
        <f>ROUND(E337*P337,2)</f>
        <v>0</v>
      </c>
      <c r="R337" s="233" t="s">
        <v>438</v>
      </c>
      <c r="S337" s="233" t="s">
        <v>154</v>
      </c>
      <c r="T337" s="234" t="s">
        <v>154</v>
      </c>
      <c r="U337" s="220">
        <v>0.03</v>
      </c>
      <c r="V337" s="220">
        <f>ROUND(E337*U337,2)</f>
        <v>0.36</v>
      </c>
      <c r="W337" s="220"/>
      <c r="X337" s="220" t="s">
        <v>177</v>
      </c>
      <c r="Y337" s="211"/>
      <c r="Z337" s="211"/>
      <c r="AA337" s="211"/>
      <c r="AB337" s="211"/>
      <c r="AC337" s="211"/>
      <c r="AD337" s="211"/>
      <c r="AE337" s="211"/>
      <c r="AF337" s="211"/>
      <c r="AG337" s="211" t="s">
        <v>178</v>
      </c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18"/>
      <c r="B338" s="219"/>
      <c r="C338" s="255" t="s">
        <v>297</v>
      </c>
      <c r="D338" s="244"/>
      <c r="E338" s="245"/>
      <c r="F338" s="220"/>
      <c r="G338" s="220"/>
      <c r="H338" s="220"/>
      <c r="I338" s="220"/>
      <c r="J338" s="220"/>
      <c r="K338" s="220"/>
      <c r="L338" s="220"/>
      <c r="M338" s="220"/>
      <c r="N338" s="220"/>
      <c r="O338" s="220"/>
      <c r="P338" s="220"/>
      <c r="Q338" s="220"/>
      <c r="R338" s="220"/>
      <c r="S338" s="220"/>
      <c r="T338" s="220"/>
      <c r="U338" s="220"/>
      <c r="V338" s="220"/>
      <c r="W338" s="220"/>
      <c r="X338" s="220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180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18"/>
      <c r="B339" s="219"/>
      <c r="C339" s="255" t="s">
        <v>298</v>
      </c>
      <c r="D339" s="244"/>
      <c r="E339" s="245">
        <v>12.1</v>
      </c>
      <c r="F339" s="220"/>
      <c r="G339" s="220"/>
      <c r="H339" s="220"/>
      <c r="I339" s="220"/>
      <c r="J339" s="220"/>
      <c r="K339" s="220"/>
      <c r="L339" s="220"/>
      <c r="M339" s="220"/>
      <c r="N339" s="220"/>
      <c r="O339" s="220"/>
      <c r="P339" s="220"/>
      <c r="Q339" s="220"/>
      <c r="R339" s="220"/>
      <c r="S339" s="220"/>
      <c r="T339" s="220"/>
      <c r="U339" s="220"/>
      <c r="V339" s="220"/>
      <c r="W339" s="220"/>
      <c r="X339" s="220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180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28">
        <v>56</v>
      </c>
      <c r="B340" s="229" t="s">
        <v>441</v>
      </c>
      <c r="C340" s="239" t="s">
        <v>442</v>
      </c>
      <c r="D340" s="230" t="s">
        <v>198</v>
      </c>
      <c r="E340" s="231">
        <v>12.1</v>
      </c>
      <c r="F340" s="232"/>
      <c r="G340" s="233">
        <f>ROUND(E340*F340,2)</f>
        <v>0</v>
      </c>
      <c r="H340" s="232"/>
      <c r="I340" s="233">
        <f>ROUND(E340*H340,2)</f>
        <v>0</v>
      </c>
      <c r="J340" s="232"/>
      <c r="K340" s="233">
        <f>ROUND(E340*J340,2)</f>
        <v>0</v>
      </c>
      <c r="L340" s="233">
        <v>15</v>
      </c>
      <c r="M340" s="233">
        <f>G340*(1+L340/100)</f>
        <v>0</v>
      </c>
      <c r="N340" s="233">
        <v>1.1E-4</v>
      </c>
      <c r="O340" s="233">
        <f>ROUND(E340*N340,2)</f>
        <v>0</v>
      </c>
      <c r="P340" s="233">
        <v>0</v>
      </c>
      <c r="Q340" s="233">
        <f>ROUND(E340*P340,2)</f>
        <v>0</v>
      </c>
      <c r="R340" s="233" t="s">
        <v>438</v>
      </c>
      <c r="S340" s="233" t="s">
        <v>154</v>
      </c>
      <c r="T340" s="234" t="s">
        <v>154</v>
      </c>
      <c r="U340" s="220">
        <v>0.05</v>
      </c>
      <c r="V340" s="220">
        <f>ROUND(E340*U340,2)</f>
        <v>0.61</v>
      </c>
      <c r="W340" s="220"/>
      <c r="X340" s="220" t="s">
        <v>177</v>
      </c>
      <c r="Y340" s="211"/>
      <c r="Z340" s="211"/>
      <c r="AA340" s="211"/>
      <c r="AB340" s="211"/>
      <c r="AC340" s="211"/>
      <c r="AD340" s="211"/>
      <c r="AE340" s="211"/>
      <c r="AF340" s="211"/>
      <c r="AG340" s="211" t="s">
        <v>178</v>
      </c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8"/>
      <c r="B341" s="219"/>
      <c r="C341" s="255" t="s">
        <v>297</v>
      </c>
      <c r="D341" s="244"/>
      <c r="E341" s="245"/>
      <c r="F341" s="220"/>
      <c r="G341" s="220"/>
      <c r="H341" s="220"/>
      <c r="I341" s="220"/>
      <c r="J341" s="220"/>
      <c r="K341" s="220"/>
      <c r="L341" s="220"/>
      <c r="M341" s="220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20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180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18"/>
      <c r="B342" s="219"/>
      <c r="C342" s="255" t="s">
        <v>298</v>
      </c>
      <c r="D342" s="244"/>
      <c r="E342" s="245">
        <v>12.1</v>
      </c>
      <c r="F342" s="220"/>
      <c r="G342" s="220"/>
      <c r="H342" s="220"/>
      <c r="I342" s="220"/>
      <c r="J342" s="220"/>
      <c r="K342" s="220"/>
      <c r="L342" s="220"/>
      <c r="M342" s="220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20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180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28">
        <v>57</v>
      </c>
      <c r="B343" s="229" t="s">
        <v>443</v>
      </c>
      <c r="C343" s="239" t="s">
        <v>444</v>
      </c>
      <c r="D343" s="230" t="s">
        <v>198</v>
      </c>
      <c r="E343" s="231">
        <v>13.914999999999999</v>
      </c>
      <c r="F343" s="232"/>
      <c r="G343" s="233">
        <f>ROUND(E343*F343,2)</f>
        <v>0</v>
      </c>
      <c r="H343" s="232"/>
      <c r="I343" s="233">
        <f>ROUND(E343*H343,2)</f>
        <v>0</v>
      </c>
      <c r="J343" s="232"/>
      <c r="K343" s="233">
        <f>ROUND(E343*J343,2)</f>
        <v>0</v>
      </c>
      <c r="L343" s="233">
        <v>15</v>
      </c>
      <c r="M343" s="233">
        <f>G343*(1+L343/100)</f>
        <v>0</v>
      </c>
      <c r="N343" s="233">
        <v>1.4200000000000001E-2</v>
      </c>
      <c r="O343" s="233">
        <f>ROUND(E343*N343,2)</f>
        <v>0.2</v>
      </c>
      <c r="P343" s="233">
        <v>0</v>
      </c>
      <c r="Q343" s="233">
        <f>ROUND(E343*P343,2)</f>
        <v>0</v>
      </c>
      <c r="R343" s="233"/>
      <c r="S343" s="233" t="s">
        <v>176</v>
      </c>
      <c r="T343" s="234" t="s">
        <v>155</v>
      </c>
      <c r="U343" s="220">
        <v>0</v>
      </c>
      <c r="V343" s="220">
        <f>ROUND(E343*U343,2)</f>
        <v>0</v>
      </c>
      <c r="W343" s="220"/>
      <c r="X343" s="220" t="s">
        <v>408</v>
      </c>
      <c r="Y343" s="211"/>
      <c r="Z343" s="211"/>
      <c r="AA343" s="211"/>
      <c r="AB343" s="211"/>
      <c r="AC343" s="211"/>
      <c r="AD343" s="211"/>
      <c r="AE343" s="211"/>
      <c r="AF343" s="211"/>
      <c r="AG343" s="211" t="s">
        <v>409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18"/>
      <c r="B344" s="219"/>
      <c r="C344" s="255" t="s">
        <v>297</v>
      </c>
      <c r="D344" s="244"/>
      <c r="E344" s="245"/>
      <c r="F344" s="220"/>
      <c r="G344" s="220"/>
      <c r="H344" s="220"/>
      <c r="I344" s="220"/>
      <c r="J344" s="220"/>
      <c r="K344" s="220"/>
      <c r="L344" s="220"/>
      <c r="M344" s="220"/>
      <c r="N344" s="220"/>
      <c r="O344" s="220"/>
      <c r="P344" s="220"/>
      <c r="Q344" s="220"/>
      <c r="R344" s="220"/>
      <c r="S344" s="220"/>
      <c r="T344" s="220"/>
      <c r="U344" s="220"/>
      <c r="V344" s="220"/>
      <c r="W344" s="220"/>
      <c r="X344" s="220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180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8"/>
      <c r="B345" s="219"/>
      <c r="C345" s="255" t="s">
        <v>445</v>
      </c>
      <c r="D345" s="244"/>
      <c r="E345" s="245">
        <v>13.91</v>
      </c>
      <c r="F345" s="220"/>
      <c r="G345" s="220"/>
      <c r="H345" s="220"/>
      <c r="I345" s="220"/>
      <c r="J345" s="220"/>
      <c r="K345" s="220"/>
      <c r="L345" s="220"/>
      <c r="M345" s="220"/>
      <c r="N345" s="220"/>
      <c r="O345" s="220"/>
      <c r="P345" s="220"/>
      <c r="Q345" s="220"/>
      <c r="R345" s="220"/>
      <c r="S345" s="220"/>
      <c r="T345" s="220"/>
      <c r="U345" s="220"/>
      <c r="V345" s="220"/>
      <c r="W345" s="220"/>
      <c r="X345" s="220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180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28">
        <v>58</v>
      </c>
      <c r="B346" s="229" t="s">
        <v>446</v>
      </c>
      <c r="C346" s="239" t="s">
        <v>447</v>
      </c>
      <c r="D346" s="230" t="s">
        <v>0</v>
      </c>
      <c r="E346" s="231">
        <v>134.73349999999999</v>
      </c>
      <c r="F346" s="232"/>
      <c r="G346" s="233">
        <f>ROUND(E346*F346,2)</f>
        <v>0</v>
      </c>
      <c r="H346" s="232"/>
      <c r="I346" s="233">
        <f>ROUND(E346*H346,2)</f>
        <v>0</v>
      </c>
      <c r="J346" s="232"/>
      <c r="K346" s="233">
        <f>ROUND(E346*J346,2)</f>
        <v>0</v>
      </c>
      <c r="L346" s="233">
        <v>15</v>
      </c>
      <c r="M346" s="233">
        <f>G346*(1+L346/100)</f>
        <v>0</v>
      </c>
      <c r="N346" s="233">
        <v>0</v>
      </c>
      <c r="O346" s="233">
        <f>ROUND(E346*N346,2)</f>
        <v>0</v>
      </c>
      <c r="P346" s="233">
        <v>0</v>
      </c>
      <c r="Q346" s="233">
        <f>ROUND(E346*P346,2)</f>
        <v>0</v>
      </c>
      <c r="R346" s="233" t="s">
        <v>438</v>
      </c>
      <c r="S346" s="233" t="s">
        <v>154</v>
      </c>
      <c r="T346" s="234" t="s">
        <v>154</v>
      </c>
      <c r="U346" s="220">
        <v>0</v>
      </c>
      <c r="V346" s="220">
        <f>ROUND(E346*U346,2)</f>
        <v>0</v>
      </c>
      <c r="W346" s="220"/>
      <c r="X346" s="220" t="s">
        <v>177</v>
      </c>
      <c r="Y346" s="211"/>
      <c r="Z346" s="211"/>
      <c r="AA346" s="211"/>
      <c r="AB346" s="211"/>
      <c r="AC346" s="211"/>
      <c r="AD346" s="211"/>
      <c r="AE346" s="211"/>
      <c r="AF346" s="211"/>
      <c r="AG346" s="211" t="s">
        <v>338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18"/>
      <c r="B347" s="219"/>
      <c r="C347" s="256" t="s">
        <v>413</v>
      </c>
      <c r="D347" s="246"/>
      <c r="E347" s="246"/>
      <c r="F347" s="246"/>
      <c r="G347" s="246"/>
      <c r="H347" s="220"/>
      <c r="I347" s="220"/>
      <c r="J347" s="220"/>
      <c r="K347" s="220"/>
      <c r="L347" s="220"/>
      <c r="M347" s="220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20"/>
      <c r="Y347" s="211"/>
      <c r="Z347" s="211"/>
      <c r="AA347" s="211"/>
      <c r="AB347" s="211"/>
      <c r="AC347" s="211"/>
      <c r="AD347" s="211"/>
      <c r="AE347" s="211"/>
      <c r="AF347" s="211"/>
      <c r="AG347" s="211" t="s">
        <v>201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x14ac:dyDescent="0.2">
      <c r="A348" s="222" t="s">
        <v>149</v>
      </c>
      <c r="B348" s="223" t="s">
        <v>107</v>
      </c>
      <c r="C348" s="238" t="s">
        <v>108</v>
      </c>
      <c r="D348" s="224"/>
      <c r="E348" s="225"/>
      <c r="F348" s="226"/>
      <c r="G348" s="226">
        <f>SUMIF(AG349:AG355,"&lt;&gt;NOR",G349:G355)</f>
        <v>0</v>
      </c>
      <c r="H348" s="226"/>
      <c r="I348" s="226">
        <f>SUM(I349:I355)</f>
        <v>0</v>
      </c>
      <c r="J348" s="226"/>
      <c r="K348" s="226">
        <f>SUM(K349:K355)</f>
        <v>0</v>
      </c>
      <c r="L348" s="226"/>
      <c r="M348" s="226">
        <f>SUM(M349:M355)</f>
        <v>0</v>
      </c>
      <c r="N348" s="226"/>
      <c r="O348" s="226">
        <f>SUM(O349:O355)</f>
        <v>0.72</v>
      </c>
      <c r="P348" s="226"/>
      <c r="Q348" s="226">
        <f>SUM(Q349:Q355)</f>
        <v>1.01</v>
      </c>
      <c r="R348" s="226"/>
      <c r="S348" s="226"/>
      <c r="T348" s="227"/>
      <c r="U348" s="221"/>
      <c r="V348" s="221">
        <f>SUM(V349:V355)</f>
        <v>0</v>
      </c>
      <c r="W348" s="221"/>
      <c r="X348" s="221"/>
      <c r="AG348" t="s">
        <v>150</v>
      </c>
    </row>
    <row r="349" spans="1:60" ht="22.5" outlineLevel="1" x14ac:dyDescent="0.2">
      <c r="A349" s="228">
        <v>59</v>
      </c>
      <c r="B349" s="229" t="s">
        <v>448</v>
      </c>
      <c r="C349" s="239" t="s">
        <v>449</v>
      </c>
      <c r="D349" s="230" t="s">
        <v>198</v>
      </c>
      <c r="E349" s="231">
        <v>40.549999999999997</v>
      </c>
      <c r="F349" s="232"/>
      <c r="G349" s="233">
        <f>ROUND(E349*F349,2)</f>
        <v>0</v>
      </c>
      <c r="H349" s="232"/>
      <c r="I349" s="233">
        <f>ROUND(E349*H349,2)</f>
        <v>0</v>
      </c>
      <c r="J349" s="232"/>
      <c r="K349" s="233">
        <f>ROUND(E349*J349,2)</f>
        <v>0</v>
      </c>
      <c r="L349" s="233">
        <v>15</v>
      </c>
      <c r="M349" s="233">
        <f>G349*(1+L349/100)</f>
        <v>0</v>
      </c>
      <c r="N349" s="233">
        <v>1.7840000000000002E-2</v>
      </c>
      <c r="O349" s="233">
        <f>ROUND(E349*N349,2)</f>
        <v>0.72</v>
      </c>
      <c r="P349" s="233">
        <v>2.5000000000000001E-2</v>
      </c>
      <c r="Q349" s="233">
        <f>ROUND(E349*P349,2)</f>
        <v>1.01</v>
      </c>
      <c r="R349" s="233"/>
      <c r="S349" s="233" t="s">
        <v>176</v>
      </c>
      <c r="T349" s="234" t="s">
        <v>155</v>
      </c>
      <c r="U349" s="220">
        <v>0</v>
      </c>
      <c r="V349" s="220">
        <f>ROUND(E349*U349,2)</f>
        <v>0</v>
      </c>
      <c r="W349" s="220"/>
      <c r="X349" s="220" t="s">
        <v>177</v>
      </c>
      <c r="Y349" s="211"/>
      <c r="Z349" s="211"/>
      <c r="AA349" s="211"/>
      <c r="AB349" s="211"/>
      <c r="AC349" s="211"/>
      <c r="AD349" s="211"/>
      <c r="AE349" s="211"/>
      <c r="AF349" s="211"/>
      <c r="AG349" s="211" t="s">
        <v>178</v>
      </c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18"/>
      <c r="B350" s="219"/>
      <c r="C350" s="240" t="s">
        <v>450</v>
      </c>
      <c r="D350" s="236"/>
      <c r="E350" s="236"/>
      <c r="F350" s="236"/>
      <c r="G350" s="236"/>
      <c r="H350" s="220"/>
      <c r="I350" s="220"/>
      <c r="J350" s="220"/>
      <c r="K350" s="220"/>
      <c r="L350" s="220"/>
      <c r="M350" s="220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20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159</v>
      </c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18"/>
      <c r="B351" s="219"/>
      <c r="C351" s="255" t="s">
        <v>297</v>
      </c>
      <c r="D351" s="244"/>
      <c r="E351" s="245"/>
      <c r="F351" s="220"/>
      <c r="G351" s="220"/>
      <c r="H351" s="220"/>
      <c r="I351" s="220"/>
      <c r="J351" s="220"/>
      <c r="K351" s="220"/>
      <c r="L351" s="220"/>
      <c r="M351" s="220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20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180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18"/>
      <c r="B352" s="219"/>
      <c r="C352" s="255" t="s">
        <v>307</v>
      </c>
      <c r="D352" s="244"/>
      <c r="E352" s="245"/>
      <c r="F352" s="220"/>
      <c r="G352" s="220"/>
      <c r="H352" s="220"/>
      <c r="I352" s="220"/>
      <c r="J352" s="220"/>
      <c r="K352" s="220"/>
      <c r="L352" s="220"/>
      <c r="M352" s="220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20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180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18"/>
      <c r="B353" s="219"/>
      <c r="C353" s="255" t="s">
        <v>451</v>
      </c>
      <c r="D353" s="244"/>
      <c r="E353" s="245">
        <v>40.549999999999997</v>
      </c>
      <c r="F353" s="220"/>
      <c r="G353" s="220"/>
      <c r="H353" s="220"/>
      <c r="I353" s="220"/>
      <c r="J353" s="220"/>
      <c r="K353" s="220"/>
      <c r="L353" s="220"/>
      <c r="M353" s="220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20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180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28">
        <v>60</v>
      </c>
      <c r="B354" s="229" t="s">
        <v>452</v>
      </c>
      <c r="C354" s="239" t="s">
        <v>453</v>
      </c>
      <c r="D354" s="230" t="s">
        <v>0</v>
      </c>
      <c r="E354" s="231">
        <v>364.54450000000003</v>
      </c>
      <c r="F354" s="232"/>
      <c r="G354" s="233">
        <f>ROUND(E354*F354,2)</f>
        <v>0</v>
      </c>
      <c r="H354" s="232"/>
      <c r="I354" s="233">
        <f>ROUND(E354*H354,2)</f>
        <v>0</v>
      </c>
      <c r="J354" s="232"/>
      <c r="K354" s="233">
        <f>ROUND(E354*J354,2)</f>
        <v>0</v>
      </c>
      <c r="L354" s="233">
        <v>15</v>
      </c>
      <c r="M354" s="233">
        <f>G354*(1+L354/100)</f>
        <v>0</v>
      </c>
      <c r="N354" s="233">
        <v>0</v>
      </c>
      <c r="O354" s="233">
        <f>ROUND(E354*N354,2)</f>
        <v>0</v>
      </c>
      <c r="P354" s="233">
        <v>0</v>
      </c>
      <c r="Q354" s="233">
        <f>ROUND(E354*P354,2)</f>
        <v>0</v>
      </c>
      <c r="R354" s="233" t="s">
        <v>367</v>
      </c>
      <c r="S354" s="233" t="s">
        <v>154</v>
      </c>
      <c r="T354" s="234" t="s">
        <v>154</v>
      </c>
      <c r="U354" s="220">
        <v>0</v>
      </c>
      <c r="V354" s="220">
        <f>ROUND(E354*U354,2)</f>
        <v>0</v>
      </c>
      <c r="W354" s="220"/>
      <c r="X354" s="220" t="s">
        <v>177</v>
      </c>
      <c r="Y354" s="211"/>
      <c r="Z354" s="211"/>
      <c r="AA354" s="211"/>
      <c r="AB354" s="211"/>
      <c r="AC354" s="211"/>
      <c r="AD354" s="211"/>
      <c r="AE354" s="211"/>
      <c r="AF354" s="211"/>
      <c r="AG354" s="211" t="s">
        <v>338</v>
      </c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18"/>
      <c r="B355" s="219"/>
      <c r="C355" s="256" t="s">
        <v>413</v>
      </c>
      <c r="D355" s="246"/>
      <c r="E355" s="246"/>
      <c r="F355" s="246"/>
      <c r="G355" s="246"/>
      <c r="H355" s="220"/>
      <c r="I355" s="220"/>
      <c r="J355" s="220"/>
      <c r="K355" s="220"/>
      <c r="L355" s="220"/>
      <c r="M355" s="220"/>
      <c r="N355" s="220"/>
      <c r="O355" s="220"/>
      <c r="P355" s="220"/>
      <c r="Q355" s="220"/>
      <c r="R355" s="220"/>
      <c r="S355" s="220"/>
      <c r="T355" s="220"/>
      <c r="U355" s="220"/>
      <c r="V355" s="220"/>
      <c r="W355" s="220"/>
      <c r="X355" s="220"/>
      <c r="Y355" s="211"/>
      <c r="Z355" s="211"/>
      <c r="AA355" s="211"/>
      <c r="AB355" s="211"/>
      <c r="AC355" s="211"/>
      <c r="AD355" s="211"/>
      <c r="AE355" s="211"/>
      <c r="AF355" s="211"/>
      <c r="AG355" s="211" t="s">
        <v>201</v>
      </c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x14ac:dyDescent="0.2">
      <c r="A356" s="222" t="s">
        <v>149</v>
      </c>
      <c r="B356" s="223" t="s">
        <v>109</v>
      </c>
      <c r="C356" s="238" t="s">
        <v>110</v>
      </c>
      <c r="D356" s="224"/>
      <c r="E356" s="225"/>
      <c r="F356" s="226"/>
      <c r="G356" s="226">
        <f>SUMIF(AG357:AG379,"&lt;&gt;NOR",G357:G379)</f>
        <v>0</v>
      </c>
      <c r="H356" s="226"/>
      <c r="I356" s="226">
        <f>SUM(I357:I379)</f>
        <v>0</v>
      </c>
      <c r="J356" s="226"/>
      <c r="K356" s="226">
        <f>SUM(K357:K379)</f>
        <v>0</v>
      </c>
      <c r="L356" s="226"/>
      <c r="M356" s="226">
        <f>SUM(M357:M379)</f>
        <v>0</v>
      </c>
      <c r="N356" s="226"/>
      <c r="O356" s="226">
        <f>SUM(O357:O379)</f>
        <v>0.5</v>
      </c>
      <c r="P356" s="226"/>
      <c r="Q356" s="226">
        <f>SUM(Q357:Q379)</f>
        <v>0</v>
      </c>
      <c r="R356" s="226"/>
      <c r="S356" s="226"/>
      <c r="T356" s="227"/>
      <c r="U356" s="221"/>
      <c r="V356" s="221">
        <f>SUM(V357:V379)</f>
        <v>32.97</v>
      </c>
      <c r="W356" s="221"/>
      <c r="X356" s="221"/>
      <c r="AG356" t="s">
        <v>150</v>
      </c>
    </row>
    <row r="357" spans="1:60" ht="22.5" outlineLevel="1" x14ac:dyDescent="0.2">
      <c r="A357" s="228">
        <v>61</v>
      </c>
      <c r="B357" s="229" t="s">
        <v>454</v>
      </c>
      <c r="C357" s="239" t="s">
        <v>455</v>
      </c>
      <c r="D357" s="230" t="s">
        <v>206</v>
      </c>
      <c r="E357" s="231">
        <v>10.39171</v>
      </c>
      <c r="F357" s="232"/>
      <c r="G357" s="233">
        <f>ROUND(E357*F357,2)</f>
        <v>0</v>
      </c>
      <c r="H357" s="232"/>
      <c r="I357" s="233">
        <f>ROUND(E357*H357,2)</f>
        <v>0</v>
      </c>
      <c r="J357" s="232"/>
      <c r="K357" s="233">
        <f>ROUND(E357*J357,2)</f>
        <v>0</v>
      </c>
      <c r="L357" s="233">
        <v>15</v>
      </c>
      <c r="M357" s="233">
        <f>G357*(1+L357/100)</f>
        <v>0</v>
      </c>
      <c r="N357" s="233">
        <v>4.0000000000000003E-5</v>
      </c>
      <c r="O357" s="233">
        <f>ROUND(E357*N357,2)</f>
        <v>0</v>
      </c>
      <c r="P357" s="233">
        <v>0</v>
      </c>
      <c r="Q357" s="233">
        <f>ROUND(E357*P357,2)</f>
        <v>0</v>
      </c>
      <c r="R357" s="233" t="s">
        <v>438</v>
      </c>
      <c r="S357" s="233" t="s">
        <v>154</v>
      </c>
      <c r="T357" s="234" t="s">
        <v>154</v>
      </c>
      <c r="U357" s="220">
        <v>7.0000000000000007E-2</v>
      </c>
      <c r="V357" s="220">
        <f>ROUND(E357*U357,2)</f>
        <v>0.73</v>
      </c>
      <c r="W357" s="220"/>
      <c r="X357" s="220" t="s">
        <v>177</v>
      </c>
      <c r="Y357" s="211"/>
      <c r="Z357" s="211"/>
      <c r="AA357" s="211"/>
      <c r="AB357" s="211"/>
      <c r="AC357" s="211"/>
      <c r="AD357" s="211"/>
      <c r="AE357" s="211"/>
      <c r="AF357" s="211"/>
      <c r="AG357" s="211" t="s">
        <v>338</v>
      </c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18"/>
      <c r="B358" s="219"/>
      <c r="C358" s="255" t="s">
        <v>264</v>
      </c>
      <c r="D358" s="244"/>
      <c r="E358" s="245"/>
      <c r="F358" s="220"/>
      <c r="G358" s="220"/>
      <c r="H358" s="220"/>
      <c r="I358" s="220"/>
      <c r="J358" s="220"/>
      <c r="K358" s="220"/>
      <c r="L358" s="220"/>
      <c r="M358" s="220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20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180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18"/>
      <c r="B359" s="219"/>
      <c r="C359" s="255" t="s">
        <v>456</v>
      </c>
      <c r="D359" s="244"/>
      <c r="E359" s="245">
        <v>10.39</v>
      </c>
      <c r="F359" s="220"/>
      <c r="G359" s="220"/>
      <c r="H359" s="220"/>
      <c r="I359" s="220"/>
      <c r="J359" s="220"/>
      <c r="K359" s="220"/>
      <c r="L359" s="220"/>
      <c r="M359" s="220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20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180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ht="22.5" outlineLevel="1" x14ac:dyDescent="0.2">
      <c r="A360" s="228">
        <v>62</v>
      </c>
      <c r="B360" s="229" t="s">
        <v>457</v>
      </c>
      <c r="C360" s="239" t="s">
        <v>458</v>
      </c>
      <c r="D360" s="230" t="s">
        <v>198</v>
      </c>
      <c r="E360" s="231">
        <v>31.490030000000001</v>
      </c>
      <c r="F360" s="232"/>
      <c r="G360" s="233">
        <f>ROUND(E360*F360,2)</f>
        <v>0</v>
      </c>
      <c r="H360" s="232"/>
      <c r="I360" s="233">
        <f>ROUND(E360*H360,2)</f>
        <v>0</v>
      </c>
      <c r="J360" s="232"/>
      <c r="K360" s="233">
        <f>ROUND(E360*J360,2)</f>
        <v>0</v>
      </c>
      <c r="L360" s="233">
        <v>15</v>
      </c>
      <c r="M360" s="233">
        <f>G360*(1+L360/100)</f>
        <v>0</v>
      </c>
      <c r="N360" s="233">
        <v>3.8600000000000001E-3</v>
      </c>
      <c r="O360" s="233">
        <f>ROUND(E360*N360,2)</f>
        <v>0.12</v>
      </c>
      <c r="P360" s="233">
        <v>0</v>
      </c>
      <c r="Q360" s="233">
        <f>ROUND(E360*P360,2)</f>
        <v>0</v>
      </c>
      <c r="R360" s="233" t="s">
        <v>438</v>
      </c>
      <c r="S360" s="233" t="s">
        <v>154</v>
      </c>
      <c r="T360" s="234" t="s">
        <v>154</v>
      </c>
      <c r="U360" s="220">
        <v>0.98399999999999999</v>
      </c>
      <c r="V360" s="220">
        <f>ROUND(E360*U360,2)</f>
        <v>30.99</v>
      </c>
      <c r="W360" s="220"/>
      <c r="X360" s="220" t="s">
        <v>177</v>
      </c>
      <c r="Y360" s="211"/>
      <c r="Z360" s="211"/>
      <c r="AA360" s="211"/>
      <c r="AB360" s="211"/>
      <c r="AC360" s="211"/>
      <c r="AD360" s="211"/>
      <c r="AE360" s="211"/>
      <c r="AF360" s="211"/>
      <c r="AG360" s="211" t="s">
        <v>178</v>
      </c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8"/>
      <c r="B361" s="219"/>
      <c r="C361" s="255" t="s">
        <v>202</v>
      </c>
      <c r="D361" s="244"/>
      <c r="E361" s="245"/>
      <c r="F361" s="220"/>
      <c r="G361" s="220"/>
      <c r="H361" s="220"/>
      <c r="I361" s="220"/>
      <c r="J361" s="220"/>
      <c r="K361" s="220"/>
      <c r="L361" s="220"/>
      <c r="M361" s="220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20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180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18"/>
      <c r="B362" s="219"/>
      <c r="C362" s="255" t="s">
        <v>245</v>
      </c>
      <c r="D362" s="244"/>
      <c r="E362" s="245"/>
      <c r="F362" s="220"/>
      <c r="G362" s="220"/>
      <c r="H362" s="220"/>
      <c r="I362" s="220"/>
      <c r="J362" s="220"/>
      <c r="K362" s="220"/>
      <c r="L362" s="220"/>
      <c r="M362" s="220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20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180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8"/>
      <c r="B363" s="219"/>
      <c r="C363" s="255" t="s">
        <v>242</v>
      </c>
      <c r="D363" s="244"/>
      <c r="E363" s="245">
        <v>26.5</v>
      </c>
      <c r="F363" s="220"/>
      <c r="G363" s="220"/>
      <c r="H363" s="220"/>
      <c r="I363" s="220"/>
      <c r="J363" s="220"/>
      <c r="K363" s="220"/>
      <c r="L363" s="220"/>
      <c r="M363" s="220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20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180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18"/>
      <c r="B364" s="219"/>
      <c r="C364" s="255" t="s">
        <v>340</v>
      </c>
      <c r="D364" s="244"/>
      <c r="E364" s="245">
        <v>-1.6</v>
      </c>
      <c r="F364" s="220"/>
      <c r="G364" s="220"/>
      <c r="H364" s="220"/>
      <c r="I364" s="220"/>
      <c r="J364" s="220"/>
      <c r="K364" s="220"/>
      <c r="L364" s="220"/>
      <c r="M364" s="220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20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180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8"/>
      <c r="B365" s="219"/>
      <c r="C365" s="255" t="s">
        <v>341</v>
      </c>
      <c r="D365" s="244"/>
      <c r="E365" s="245">
        <v>-0.44</v>
      </c>
      <c r="F365" s="220"/>
      <c r="G365" s="220"/>
      <c r="H365" s="220"/>
      <c r="I365" s="220"/>
      <c r="J365" s="220"/>
      <c r="K365" s="220"/>
      <c r="L365" s="220"/>
      <c r="M365" s="220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20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180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18"/>
      <c r="B366" s="219"/>
      <c r="C366" s="255" t="s">
        <v>342</v>
      </c>
      <c r="D366" s="244"/>
      <c r="E366" s="245">
        <v>0.79</v>
      </c>
      <c r="F366" s="220"/>
      <c r="G366" s="220"/>
      <c r="H366" s="220"/>
      <c r="I366" s="220"/>
      <c r="J366" s="220"/>
      <c r="K366" s="220"/>
      <c r="L366" s="220"/>
      <c r="M366" s="220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180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18"/>
      <c r="B367" s="219"/>
      <c r="C367" s="255" t="s">
        <v>343</v>
      </c>
      <c r="D367" s="244"/>
      <c r="E367" s="245">
        <v>1.3</v>
      </c>
      <c r="F367" s="220"/>
      <c r="G367" s="220"/>
      <c r="H367" s="220"/>
      <c r="I367" s="220"/>
      <c r="J367" s="220"/>
      <c r="K367" s="220"/>
      <c r="L367" s="220"/>
      <c r="M367" s="220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20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180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18"/>
      <c r="B368" s="219"/>
      <c r="C368" s="255" t="s">
        <v>239</v>
      </c>
      <c r="D368" s="244"/>
      <c r="E368" s="245"/>
      <c r="F368" s="220"/>
      <c r="G368" s="220"/>
      <c r="H368" s="220"/>
      <c r="I368" s="220"/>
      <c r="J368" s="220"/>
      <c r="K368" s="220"/>
      <c r="L368" s="220"/>
      <c r="M368" s="220"/>
      <c r="N368" s="220"/>
      <c r="O368" s="220"/>
      <c r="P368" s="220"/>
      <c r="Q368" s="220"/>
      <c r="R368" s="220"/>
      <c r="S368" s="220"/>
      <c r="T368" s="220"/>
      <c r="U368" s="220"/>
      <c r="V368" s="220"/>
      <c r="W368" s="220"/>
      <c r="X368" s="220"/>
      <c r="Y368" s="211"/>
      <c r="Z368" s="211"/>
      <c r="AA368" s="211"/>
      <c r="AB368" s="211"/>
      <c r="AC368" s="211"/>
      <c r="AD368" s="211"/>
      <c r="AE368" s="211"/>
      <c r="AF368" s="211"/>
      <c r="AG368" s="211" t="s">
        <v>180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18"/>
      <c r="B369" s="219"/>
      <c r="C369" s="255" t="s">
        <v>459</v>
      </c>
      <c r="D369" s="244"/>
      <c r="E369" s="245">
        <v>4.9400000000000004</v>
      </c>
      <c r="F369" s="220"/>
      <c r="G369" s="220"/>
      <c r="H369" s="220"/>
      <c r="I369" s="220"/>
      <c r="J369" s="220"/>
      <c r="K369" s="220"/>
      <c r="L369" s="220"/>
      <c r="M369" s="220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20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180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28">
        <v>63</v>
      </c>
      <c r="B370" s="229" t="s">
        <v>460</v>
      </c>
      <c r="C370" s="239" t="s">
        <v>461</v>
      </c>
      <c r="D370" s="230" t="s">
        <v>206</v>
      </c>
      <c r="E370" s="231">
        <v>10.39171</v>
      </c>
      <c r="F370" s="232"/>
      <c r="G370" s="233">
        <f>ROUND(E370*F370,2)</f>
        <v>0</v>
      </c>
      <c r="H370" s="232"/>
      <c r="I370" s="233">
        <f>ROUND(E370*H370,2)</f>
        <v>0</v>
      </c>
      <c r="J370" s="232"/>
      <c r="K370" s="233">
        <f>ROUND(E370*J370,2)</f>
        <v>0</v>
      </c>
      <c r="L370" s="233">
        <v>15</v>
      </c>
      <c r="M370" s="233">
        <f>G370*(1+L370/100)</f>
        <v>0</v>
      </c>
      <c r="N370" s="233">
        <v>0</v>
      </c>
      <c r="O370" s="233">
        <f>ROUND(E370*N370,2)</f>
        <v>0</v>
      </c>
      <c r="P370" s="233">
        <v>0</v>
      </c>
      <c r="Q370" s="233">
        <f>ROUND(E370*P370,2)</f>
        <v>0</v>
      </c>
      <c r="R370" s="233" t="s">
        <v>438</v>
      </c>
      <c r="S370" s="233" t="s">
        <v>154</v>
      </c>
      <c r="T370" s="234" t="s">
        <v>154</v>
      </c>
      <c r="U370" s="220">
        <v>0.12</v>
      </c>
      <c r="V370" s="220">
        <f>ROUND(E370*U370,2)</f>
        <v>1.25</v>
      </c>
      <c r="W370" s="220"/>
      <c r="X370" s="220" t="s">
        <v>177</v>
      </c>
      <c r="Y370" s="211"/>
      <c r="Z370" s="211"/>
      <c r="AA370" s="211"/>
      <c r="AB370" s="211"/>
      <c r="AC370" s="211"/>
      <c r="AD370" s="211"/>
      <c r="AE370" s="211"/>
      <c r="AF370" s="211"/>
      <c r="AG370" s="211" t="s">
        <v>178</v>
      </c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8"/>
      <c r="B371" s="219"/>
      <c r="C371" s="255" t="s">
        <v>264</v>
      </c>
      <c r="D371" s="244"/>
      <c r="E371" s="245"/>
      <c r="F371" s="220"/>
      <c r="G371" s="220"/>
      <c r="H371" s="220"/>
      <c r="I371" s="220"/>
      <c r="J371" s="220"/>
      <c r="K371" s="220"/>
      <c r="L371" s="220"/>
      <c r="M371" s="220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20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180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8"/>
      <c r="B372" s="219"/>
      <c r="C372" s="255" t="s">
        <v>456</v>
      </c>
      <c r="D372" s="244"/>
      <c r="E372" s="245">
        <v>10.39</v>
      </c>
      <c r="F372" s="220"/>
      <c r="G372" s="220"/>
      <c r="H372" s="220"/>
      <c r="I372" s="220"/>
      <c r="J372" s="220"/>
      <c r="K372" s="220"/>
      <c r="L372" s="220"/>
      <c r="M372" s="220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20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180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28">
        <v>64</v>
      </c>
      <c r="B373" s="229" t="s">
        <v>462</v>
      </c>
      <c r="C373" s="239" t="s">
        <v>463</v>
      </c>
      <c r="D373" s="230" t="s">
        <v>206</v>
      </c>
      <c r="E373" s="231">
        <v>11.950469999999999</v>
      </c>
      <c r="F373" s="232"/>
      <c r="G373" s="233">
        <f>ROUND(E373*F373,2)</f>
        <v>0</v>
      </c>
      <c r="H373" s="232"/>
      <c r="I373" s="233">
        <f>ROUND(E373*H373,2)</f>
        <v>0</v>
      </c>
      <c r="J373" s="232"/>
      <c r="K373" s="233">
        <f>ROUND(E373*J373,2)</f>
        <v>0</v>
      </c>
      <c r="L373" s="233">
        <v>15</v>
      </c>
      <c r="M373" s="233">
        <f>G373*(1+L373/100)</f>
        <v>0</v>
      </c>
      <c r="N373" s="233">
        <v>2.2000000000000001E-4</v>
      </c>
      <c r="O373" s="233">
        <f>ROUND(E373*N373,2)</f>
        <v>0</v>
      </c>
      <c r="P373" s="233">
        <v>0</v>
      </c>
      <c r="Q373" s="233">
        <f>ROUND(E373*P373,2)</f>
        <v>0</v>
      </c>
      <c r="R373" s="233"/>
      <c r="S373" s="233" t="s">
        <v>176</v>
      </c>
      <c r="T373" s="234" t="s">
        <v>155</v>
      </c>
      <c r="U373" s="220">
        <v>0</v>
      </c>
      <c r="V373" s="220">
        <f>ROUND(E373*U373,2)</f>
        <v>0</v>
      </c>
      <c r="W373" s="220"/>
      <c r="X373" s="220" t="s">
        <v>408</v>
      </c>
      <c r="Y373" s="211"/>
      <c r="Z373" s="211"/>
      <c r="AA373" s="211"/>
      <c r="AB373" s="211"/>
      <c r="AC373" s="211"/>
      <c r="AD373" s="211"/>
      <c r="AE373" s="211"/>
      <c r="AF373" s="211"/>
      <c r="AG373" s="211" t="s">
        <v>409</v>
      </c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18"/>
      <c r="B374" s="219"/>
      <c r="C374" s="255" t="s">
        <v>264</v>
      </c>
      <c r="D374" s="244"/>
      <c r="E374" s="245"/>
      <c r="F374" s="220"/>
      <c r="G374" s="220"/>
      <c r="H374" s="220"/>
      <c r="I374" s="220"/>
      <c r="J374" s="220"/>
      <c r="K374" s="220"/>
      <c r="L374" s="220"/>
      <c r="M374" s="220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20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180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18"/>
      <c r="B375" s="219"/>
      <c r="C375" s="255" t="s">
        <v>464</v>
      </c>
      <c r="D375" s="244"/>
      <c r="E375" s="245">
        <v>11.95</v>
      </c>
      <c r="F375" s="220"/>
      <c r="G375" s="220"/>
      <c r="H375" s="220"/>
      <c r="I375" s="220"/>
      <c r="J375" s="220"/>
      <c r="K375" s="220"/>
      <c r="L375" s="220"/>
      <c r="M375" s="220"/>
      <c r="N375" s="220"/>
      <c r="O375" s="220"/>
      <c r="P375" s="220"/>
      <c r="Q375" s="220"/>
      <c r="R375" s="220"/>
      <c r="S375" s="220"/>
      <c r="T375" s="220"/>
      <c r="U375" s="220"/>
      <c r="V375" s="220"/>
      <c r="W375" s="220"/>
      <c r="X375" s="220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180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28">
        <v>65</v>
      </c>
      <c r="B376" s="229" t="s">
        <v>465</v>
      </c>
      <c r="C376" s="239" t="s">
        <v>466</v>
      </c>
      <c r="D376" s="230" t="s">
        <v>198</v>
      </c>
      <c r="E376" s="231">
        <v>36.213540000000002</v>
      </c>
      <c r="F376" s="232"/>
      <c r="G376" s="233">
        <f>ROUND(E376*F376,2)</f>
        <v>0</v>
      </c>
      <c r="H376" s="232"/>
      <c r="I376" s="233">
        <f>ROUND(E376*H376,2)</f>
        <v>0</v>
      </c>
      <c r="J376" s="232"/>
      <c r="K376" s="233">
        <f>ROUND(E376*J376,2)</f>
        <v>0</v>
      </c>
      <c r="L376" s="233">
        <v>15</v>
      </c>
      <c r="M376" s="233">
        <f>G376*(1+L376/100)</f>
        <v>0</v>
      </c>
      <c r="N376" s="233">
        <v>1.0500000000000001E-2</v>
      </c>
      <c r="O376" s="233">
        <f>ROUND(E376*N376,2)</f>
        <v>0.38</v>
      </c>
      <c r="P376" s="233">
        <v>0</v>
      </c>
      <c r="Q376" s="233">
        <f>ROUND(E376*P376,2)</f>
        <v>0</v>
      </c>
      <c r="R376" s="233"/>
      <c r="S376" s="233" t="s">
        <v>176</v>
      </c>
      <c r="T376" s="234" t="s">
        <v>155</v>
      </c>
      <c r="U376" s="220">
        <v>0</v>
      </c>
      <c r="V376" s="220">
        <f>ROUND(E376*U376,2)</f>
        <v>0</v>
      </c>
      <c r="W376" s="220"/>
      <c r="X376" s="220" t="s">
        <v>408</v>
      </c>
      <c r="Y376" s="211"/>
      <c r="Z376" s="211"/>
      <c r="AA376" s="211"/>
      <c r="AB376" s="211"/>
      <c r="AC376" s="211"/>
      <c r="AD376" s="211"/>
      <c r="AE376" s="211"/>
      <c r="AF376" s="211"/>
      <c r="AG376" s="211" t="s">
        <v>409</v>
      </c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18"/>
      <c r="B377" s="219"/>
      <c r="C377" s="255" t="s">
        <v>264</v>
      </c>
      <c r="D377" s="244"/>
      <c r="E377" s="245"/>
      <c r="F377" s="220"/>
      <c r="G377" s="220"/>
      <c r="H377" s="220"/>
      <c r="I377" s="220"/>
      <c r="J377" s="220"/>
      <c r="K377" s="220"/>
      <c r="L377" s="220"/>
      <c r="M377" s="220"/>
      <c r="N377" s="220"/>
      <c r="O377" s="220"/>
      <c r="P377" s="220"/>
      <c r="Q377" s="220"/>
      <c r="R377" s="220"/>
      <c r="S377" s="220"/>
      <c r="T377" s="220"/>
      <c r="U377" s="220"/>
      <c r="V377" s="220"/>
      <c r="W377" s="220"/>
      <c r="X377" s="220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180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18"/>
      <c r="B378" s="219"/>
      <c r="C378" s="255" t="s">
        <v>467</v>
      </c>
      <c r="D378" s="244"/>
      <c r="E378" s="245">
        <v>36.21</v>
      </c>
      <c r="F378" s="220"/>
      <c r="G378" s="220"/>
      <c r="H378" s="220"/>
      <c r="I378" s="220"/>
      <c r="J378" s="220"/>
      <c r="K378" s="220"/>
      <c r="L378" s="220"/>
      <c r="M378" s="220"/>
      <c r="N378" s="220"/>
      <c r="O378" s="220"/>
      <c r="P378" s="220"/>
      <c r="Q378" s="220"/>
      <c r="R378" s="220"/>
      <c r="S378" s="220"/>
      <c r="T378" s="220"/>
      <c r="U378" s="220"/>
      <c r="V378" s="220"/>
      <c r="W378" s="220"/>
      <c r="X378" s="220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180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48">
        <v>66</v>
      </c>
      <c r="B379" s="249" t="s">
        <v>468</v>
      </c>
      <c r="C379" s="258" t="s">
        <v>469</v>
      </c>
      <c r="D379" s="250" t="s">
        <v>0</v>
      </c>
      <c r="E379" s="251">
        <v>348.70839999999998</v>
      </c>
      <c r="F379" s="252"/>
      <c r="G379" s="253">
        <f>ROUND(E379*F379,2)</f>
        <v>0</v>
      </c>
      <c r="H379" s="252"/>
      <c r="I379" s="253">
        <f>ROUND(E379*H379,2)</f>
        <v>0</v>
      </c>
      <c r="J379" s="252"/>
      <c r="K379" s="253">
        <f>ROUND(E379*J379,2)</f>
        <v>0</v>
      </c>
      <c r="L379" s="253">
        <v>15</v>
      </c>
      <c r="M379" s="253">
        <f>G379*(1+L379/100)</f>
        <v>0</v>
      </c>
      <c r="N379" s="253">
        <v>0</v>
      </c>
      <c r="O379" s="253">
        <f>ROUND(E379*N379,2)</f>
        <v>0</v>
      </c>
      <c r="P379" s="253">
        <v>0</v>
      </c>
      <c r="Q379" s="253">
        <f>ROUND(E379*P379,2)</f>
        <v>0</v>
      </c>
      <c r="R379" s="253" t="s">
        <v>438</v>
      </c>
      <c r="S379" s="253" t="s">
        <v>154</v>
      </c>
      <c r="T379" s="254" t="s">
        <v>154</v>
      </c>
      <c r="U379" s="220">
        <v>0</v>
      </c>
      <c r="V379" s="220">
        <f>ROUND(E379*U379,2)</f>
        <v>0</v>
      </c>
      <c r="W379" s="220"/>
      <c r="X379" s="220" t="s">
        <v>177</v>
      </c>
      <c r="Y379" s="211"/>
      <c r="Z379" s="211"/>
      <c r="AA379" s="211"/>
      <c r="AB379" s="211"/>
      <c r="AC379" s="211"/>
      <c r="AD379" s="211"/>
      <c r="AE379" s="211"/>
      <c r="AF379" s="211"/>
      <c r="AG379" s="211" t="s">
        <v>338</v>
      </c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x14ac:dyDescent="0.2">
      <c r="A380" s="222" t="s">
        <v>149</v>
      </c>
      <c r="B380" s="223" t="s">
        <v>111</v>
      </c>
      <c r="C380" s="238" t="s">
        <v>112</v>
      </c>
      <c r="D380" s="224"/>
      <c r="E380" s="225"/>
      <c r="F380" s="226"/>
      <c r="G380" s="226">
        <f>SUMIF(AG381:AG409,"&lt;&gt;NOR",G381:G409)</f>
        <v>0</v>
      </c>
      <c r="H380" s="226"/>
      <c r="I380" s="226">
        <f>SUM(I381:I409)</f>
        <v>0</v>
      </c>
      <c r="J380" s="226"/>
      <c r="K380" s="226">
        <f>SUM(K381:K409)</f>
        <v>0</v>
      </c>
      <c r="L380" s="226"/>
      <c r="M380" s="226">
        <f>SUM(M381:M409)</f>
        <v>0</v>
      </c>
      <c r="N380" s="226"/>
      <c r="O380" s="226">
        <f>SUM(O381:O409)</f>
        <v>0.11</v>
      </c>
      <c r="P380" s="226"/>
      <c r="Q380" s="226">
        <f>SUM(Q381:Q409)</f>
        <v>0</v>
      </c>
      <c r="R380" s="226"/>
      <c r="S380" s="226"/>
      <c r="T380" s="227"/>
      <c r="U380" s="221"/>
      <c r="V380" s="221">
        <f>SUM(V381:V409)</f>
        <v>34.35</v>
      </c>
      <c r="W380" s="221"/>
      <c r="X380" s="221"/>
      <c r="AG380" t="s">
        <v>150</v>
      </c>
    </row>
    <row r="381" spans="1:60" outlineLevel="1" x14ac:dyDescent="0.2">
      <c r="A381" s="228">
        <v>67</v>
      </c>
      <c r="B381" s="229" t="s">
        <v>470</v>
      </c>
      <c r="C381" s="239" t="s">
        <v>471</v>
      </c>
      <c r="D381" s="230" t="s">
        <v>198</v>
      </c>
      <c r="E381" s="231">
        <v>202.92527000000001</v>
      </c>
      <c r="F381" s="232"/>
      <c r="G381" s="233">
        <f>ROUND(E381*F381,2)</f>
        <v>0</v>
      </c>
      <c r="H381" s="232"/>
      <c r="I381" s="233">
        <f>ROUND(E381*H381,2)</f>
        <v>0</v>
      </c>
      <c r="J381" s="232"/>
      <c r="K381" s="233">
        <f>ROUND(E381*J381,2)</f>
        <v>0</v>
      </c>
      <c r="L381" s="233">
        <v>15</v>
      </c>
      <c r="M381" s="233">
        <f>G381*(1+L381/100)</f>
        <v>0</v>
      </c>
      <c r="N381" s="233">
        <v>4.2000000000000002E-4</v>
      </c>
      <c r="O381" s="233">
        <f>ROUND(E381*N381,2)</f>
        <v>0.09</v>
      </c>
      <c r="P381" s="233">
        <v>0</v>
      </c>
      <c r="Q381" s="233">
        <f>ROUND(E381*P381,2)</f>
        <v>0</v>
      </c>
      <c r="R381" s="233" t="s">
        <v>393</v>
      </c>
      <c r="S381" s="233" t="s">
        <v>154</v>
      </c>
      <c r="T381" s="234" t="s">
        <v>154</v>
      </c>
      <c r="U381" s="220">
        <v>0.13439000000000001</v>
      </c>
      <c r="V381" s="220">
        <f>ROUND(E381*U381,2)</f>
        <v>27.27</v>
      </c>
      <c r="W381" s="220"/>
      <c r="X381" s="220" t="s">
        <v>394</v>
      </c>
      <c r="Y381" s="211"/>
      <c r="Z381" s="211"/>
      <c r="AA381" s="211"/>
      <c r="AB381" s="211"/>
      <c r="AC381" s="211"/>
      <c r="AD381" s="211"/>
      <c r="AE381" s="211"/>
      <c r="AF381" s="211"/>
      <c r="AG381" s="211" t="s">
        <v>395</v>
      </c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18"/>
      <c r="B382" s="219"/>
      <c r="C382" s="255" t="s">
        <v>233</v>
      </c>
      <c r="D382" s="244"/>
      <c r="E382" s="245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220"/>
      <c r="Q382" s="220"/>
      <c r="R382" s="220"/>
      <c r="S382" s="220"/>
      <c r="T382" s="220"/>
      <c r="U382" s="220"/>
      <c r="V382" s="220"/>
      <c r="W382" s="220"/>
      <c r="X382" s="220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180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18"/>
      <c r="B383" s="219"/>
      <c r="C383" s="255" t="s">
        <v>234</v>
      </c>
      <c r="D383" s="244"/>
      <c r="E383" s="245"/>
      <c r="F383" s="220"/>
      <c r="G383" s="220"/>
      <c r="H383" s="220"/>
      <c r="I383" s="220"/>
      <c r="J383" s="220"/>
      <c r="K383" s="220"/>
      <c r="L383" s="220"/>
      <c r="M383" s="220"/>
      <c r="N383" s="220"/>
      <c r="O383" s="220"/>
      <c r="P383" s="220"/>
      <c r="Q383" s="220"/>
      <c r="R383" s="220"/>
      <c r="S383" s="220"/>
      <c r="T383" s="220"/>
      <c r="U383" s="220"/>
      <c r="V383" s="220"/>
      <c r="W383" s="220"/>
      <c r="X383" s="220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180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18"/>
      <c r="B384" s="219"/>
      <c r="C384" s="255" t="s">
        <v>235</v>
      </c>
      <c r="D384" s="244"/>
      <c r="E384" s="245">
        <v>101.55</v>
      </c>
      <c r="F384" s="220"/>
      <c r="G384" s="220"/>
      <c r="H384" s="220"/>
      <c r="I384" s="220"/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20"/>
      <c r="V384" s="220"/>
      <c r="W384" s="220"/>
      <c r="X384" s="220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180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18"/>
      <c r="B385" s="219"/>
      <c r="C385" s="255" t="s">
        <v>237</v>
      </c>
      <c r="D385" s="244"/>
      <c r="E385" s="245"/>
      <c r="F385" s="220"/>
      <c r="G385" s="220"/>
      <c r="H385" s="220"/>
      <c r="I385" s="220"/>
      <c r="J385" s="220"/>
      <c r="K385" s="220"/>
      <c r="L385" s="220"/>
      <c r="M385" s="220"/>
      <c r="N385" s="220"/>
      <c r="O385" s="220"/>
      <c r="P385" s="220"/>
      <c r="Q385" s="220"/>
      <c r="R385" s="220"/>
      <c r="S385" s="220"/>
      <c r="T385" s="220"/>
      <c r="U385" s="220"/>
      <c r="V385" s="220"/>
      <c r="W385" s="220"/>
      <c r="X385" s="220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180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18"/>
      <c r="B386" s="219"/>
      <c r="C386" s="255" t="s">
        <v>238</v>
      </c>
      <c r="D386" s="244"/>
      <c r="E386" s="245">
        <v>4.41</v>
      </c>
      <c r="F386" s="220"/>
      <c r="G386" s="220"/>
      <c r="H386" s="220"/>
      <c r="I386" s="220"/>
      <c r="J386" s="220"/>
      <c r="K386" s="220"/>
      <c r="L386" s="220"/>
      <c r="M386" s="220"/>
      <c r="N386" s="220"/>
      <c r="O386" s="220"/>
      <c r="P386" s="220"/>
      <c r="Q386" s="220"/>
      <c r="R386" s="220"/>
      <c r="S386" s="220"/>
      <c r="T386" s="220"/>
      <c r="U386" s="220"/>
      <c r="V386" s="220"/>
      <c r="W386" s="220"/>
      <c r="X386" s="220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180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8"/>
      <c r="B387" s="219"/>
      <c r="C387" s="255" t="s">
        <v>233</v>
      </c>
      <c r="D387" s="244"/>
      <c r="E387" s="245"/>
      <c r="F387" s="220"/>
      <c r="G387" s="220"/>
      <c r="H387" s="220"/>
      <c r="I387" s="220"/>
      <c r="J387" s="220"/>
      <c r="K387" s="220"/>
      <c r="L387" s="220"/>
      <c r="M387" s="220"/>
      <c r="N387" s="220"/>
      <c r="O387" s="220"/>
      <c r="P387" s="220"/>
      <c r="Q387" s="220"/>
      <c r="R387" s="220"/>
      <c r="S387" s="220"/>
      <c r="T387" s="220"/>
      <c r="U387" s="220"/>
      <c r="V387" s="220"/>
      <c r="W387" s="220"/>
      <c r="X387" s="220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180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18"/>
      <c r="B388" s="219"/>
      <c r="C388" s="255" t="s">
        <v>239</v>
      </c>
      <c r="D388" s="244"/>
      <c r="E388" s="245"/>
      <c r="F388" s="220"/>
      <c r="G388" s="220"/>
      <c r="H388" s="220"/>
      <c r="I388" s="220"/>
      <c r="J388" s="220"/>
      <c r="K388" s="220"/>
      <c r="L388" s="220"/>
      <c r="M388" s="220"/>
      <c r="N388" s="220"/>
      <c r="O388" s="220"/>
      <c r="P388" s="220"/>
      <c r="Q388" s="220"/>
      <c r="R388" s="220"/>
      <c r="S388" s="220"/>
      <c r="T388" s="220"/>
      <c r="U388" s="220"/>
      <c r="V388" s="220"/>
      <c r="W388" s="220"/>
      <c r="X388" s="220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180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18"/>
      <c r="B389" s="219"/>
      <c r="C389" s="255" t="s">
        <v>240</v>
      </c>
      <c r="D389" s="244"/>
      <c r="E389" s="245">
        <v>54.02</v>
      </c>
      <c r="F389" s="220"/>
      <c r="G389" s="220"/>
      <c r="H389" s="220"/>
      <c r="I389" s="220"/>
      <c r="J389" s="220"/>
      <c r="K389" s="220"/>
      <c r="L389" s="220"/>
      <c r="M389" s="220"/>
      <c r="N389" s="220"/>
      <c r="O389" s="220"/>
      <c r="P389" s="220"/>
      <c r="Q389" s="220"/>
      <c r="R389" s="220"/>
      <c r="S389" s="220"/>
      <c r="T389" s="220"/>
      <c r="U389" s="220"/>
      <c r="V389" s="220"/>
      <c r="W389" s="220"/>
      <c r="X389" s="220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180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18"/>
      <c r="B390" s="219"/>
      <c r="C390" s="255" t="s">
        <v>242</v>
      </c>
      <c r="D390" s="244"/>
      <c r="E390" s="245">
        <v>26.5</v>
      </c>
      <c r="F390" s="220"/>
      <c r="G390" s="220"/>
      <c r="H390" s="220"/>
      <c r="I390" s="220"/>
      <c r="J390" s="220"/>
      <c r="K390" s="220"/>
      <c r="L390" s="220"/>
      <c r="M390" s="220"/>
      <c r="N390" s="220"/>
      <c r="O390" s="220"/>
      <c r="P390" s="220"/>
      <c r="Q390" s="220"/>
      <c r="R390" s="220"/>
      <c r="S390" s="220"/>
      <c r="T390" s="220"/>
      <c r="U390" s="220"/>
      <c r="V390" s="220"/>
      <c r="W390" s="220"/>
      <c r="X390" s="220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180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18"/>
      <c r="B391" s="219"/>
      <c r="C391" s="255" t="s">
        <v>243</v>
      </c>
      <c r="D391" s="244"/>
      <c r="E391" s="245"/>
      <c r="F391" s="220"/>
      <c r="G391" s="220"/>
      <c r="H391" s="220"/>
      <c r="I391" s="220"/>
      <c r="J391" s="220"/>
      <c r="K391" s="220"/>
      <c r="L391" s="220"/>
      <c r="M391" s="220"/>
      <c r="N391" s="220"/>
      <c r="O391" s="220"/>
      <c r="P391" s="220"/>
      <c r="Q391" s="220"/>
      <c r="R391" s="220"/>
      <c r="S391" s="220"/>
      <c r="T391" s="220"/>
      <c r="U391" s="220"/>
      <c r="V391" s="220"/>
      <c r="W391" s="220"/>
      <c r="X391" s="220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180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18"/>
      <c r="B392" s="219"/>
      <c r="C392" s="255" t="s">
        <v>244</v>
      </c>
      <c r="D392" s="244"/>
      <c r="E392" s="245">
        <v>-4.9400000000000004</v>
      </c>
      <c r="F392" s="220"/>
      <c r="G392" s="220"/>
      <c r="H392" s="220"/>
      <c r="I392" s="220"/>
      <c r="J392" s="220"/>
      <c r="K392" s="220"/>
      <c r="L392" s="220"/>
      <c r="M392" s="220"/>
      <c r="N392" s="220"/>
      <c r="O392" s="220"/>
      <c r="P392" s="220"/>
      <c r="Q392" s="220"/>
      <c r="R392" s="220"/>
      <c r="S392" s="220"/>
      <c r="T392" s="220"/>
      <c r="U392" s="220"/>
      <c r="V392" s="220"/>
      <c r="W392" s="220"/>
      <c r="X392" s="220"/>
      <c r="Y392" s="211"/>
      <c r="Z392" s="211"/>
      <c r="AA392" s="211"/>
      <c r="AB392" s="211"/>
      <c r="AC392" s="211"/>
      <c r="AD392" s="211"/>
      <c r="AE392" s="211"/>
      <c r="AF392" s="211"/>
      <c r="AG392" s="211" t="s">
        <v>180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18"/>
      <c r="B393" s="219"/>
      <c r="C393" s="255" t="s">
        <v>202</v>
      </c>
      <c r="D393" s="244"/>
      <c r="E393" s="245"/>
      <c r="F393" s="220"/>
      <c r="G393" s="220"/>
      <c r="H393" s="220"/>
      <c r="I393" s="220"/>
      <c r="J393" s="220"/>
      <c r="K393" s="220"/>
      <c r="L393" s="220"/>
      <c r="M393" s="220"/>
      <c r="N393" s="220"/>
      <c r="O393" s="220"/>
      <c r="P393" s="220"/>
      <c r="Q393" s="220"/>
      <c r="R393" s="220"/>
      <c r="S393" s="220"/>
      <c r="T393" s="220"/>
      <c r="U393" s="220"/>
      <c r="V393" s="220"/>
      <c r="W393" s="220"/>
      <c r="X393" s="220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180</v>
      </c>
      <c r="AH393" s="211">
        <v>0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18"/>
      <c r="B394" s="219"/>
      <c r="C394" s="255" t="s">
        <v>245</v>
      </c>
      <c r="D394" s="244"/>
      <c r="E394" s="245"/>
      <c r="F394" s="220"/>
      <c r="G394" s="220"/>
      <c r="H394" s="220"/>
      <c r="I394" s="220"/>
      <c r="J394" s="220"/>
      <c r="K394" s="220"/>
      <c r="L394" s="220"/>
      <c r="M394" s="220"/>
      <c r="N394" s="220"/>
      <c r="O394" s="220"/>
      <c r="P394" s="220"/>
      <c r="Q394" s="220"/>
      <c r="R394" s="220"/>
      <c r="S394" s="220"/>
      <c r="T394" s="220"/>
      <c r="U394" s="220"/>
      <c r="V394" s="220"/>
      <c r="W394" s="220"/>
      <c r="X394" s="220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180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18"/>
      <c r="B395" s="219"/>
      <c r="C395" s="255" t="s">
        <v>246</v>
      </c>
      <c r="D395" s="244"/>
      <c r="E395" s="245">
        <v>11.45</v>
      </c>
      <c r="F395" s="220"/>
      <c r="G395" s="220"/>
      <c r="H395" s="220"/>
      <c r="I395" s="220"/>
      <c r="J395" s="220"/>
      <c r="K395" s="220"/>
      <c r="L395" s="220"/>
      <c r="M395" s="220"/>
      <c r="N395" s="220"/>
      <c r="O395" s="220"/>
      <c r="P395" s="220"/>
      <c r="Q395" s="220"/>
      <c r="R395" s="220"/>
      <c r="S395" s="220"/>
      <c r="T395" s="220"/>
      <c r="U395" s="220"/>
      <c r="V395" s="220"/>
      <c r="W395" s="220"/>
      <c r="X395" s="220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180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18"/>
      <c r="B396" s="219"/>
      <c r="C396" s="255" t="s">
        <v>237</v>
      </c>
      <c r="D396" s="244"/>
      <c r="E396" s="245"/>
      <c r="F396" s="220"/>
      <c r="G396" s="220"/>
      <c r="H396" s="220"/>
      <c r="I396" s="220"/>
      <c r="J396" s="220"/>
      <c r="K396" s="220"/>
      <c r="L396" s="220"/>
      <c r="M396" s="220"/>
      <c r="N396" s="220"/>
      <c r="O396" s="220"/>
      <c r="P396" s="220"/>
      <c r="Q396" s="220"/>
      <c r="R396" s="220"/>
      <c r="S396" s="220"/>
      <c r="T396" s="220"/>
      <c r="U396" s="220"/>
      <c r="V396" s="220"/>
      <c r="W396" s="220"/>
      <c r="X396" s="220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180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18"/>
      <c r="B397" s="219"/>
      <c r="C397" s="255" t="s">
        <v>247</v>
      </c>
      <c r="D397" s="244"/>
      <c r="E397" s="245">
        <v>4.1399999999999997</v>
      </c>
      <c r="F397" s="220"/>
      <c r="G397" s="220"/>
      <c r="H397" s="220"/>
      <c r="I397" s="220"/>
      <c r="J397" s="220"/>
      <c r="K397" s="220"/>
      <c r="L397" s="220"/>
      <c r="M397" s="220"/>
      <c r="N397" s="220"/>
      <c r="O397" s="220"/>
      <c r="P397" s="220"/>
      <c r="Q397" s="220"/>
      <c r="R397" s="220"/>
      <c r="S397" s="220"/>
      <c r="T397" s="220"/>
      <c r="U397" s="220"/>
      <c r="V397" s="220"/>
      <c r="W397" s="220"/>
      <c r="X397" s="220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180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8"/>
      <c r="B398" s="219"/>
      <c r="C398" s="255" t="s">
        <v>285</v>
      </c>
      <c r="D398" s="244"/>
      <c r="E398" s="245"/>
      <c r="F398" s="220"/>
      <c r="G398" s="220"/>
      <c r="H398" s="220"/>
      <c r="I398" s="220"/>
      <c r="J398" s="220"/>
      <c r="K398" s="220"/>
      <c r="L398" s="220"/>
      <c r="M398" s="220"/>
      <c r="N398" s="220"/>
      <c r="O398" s="220"/>
      <c r="P398" s="220"/>
      <c r="Q398" s="220"/>
      <c r="R398" s="220"/>
      <c r="S398" s="220"/>
      <c r="T398" s="220"/>
      <c r="U398" s="220"/>
      <c r="V398" s="220"/>
      <c r="W398" s="220"/>
      <c r="X398" s="220"/>
      <c r="Y398" s="211"/>
      <c r="Z398" s="211"/>
      <c r="AA398" s="211"/>
      <c r="AB398" s="211"/>
      <c r="AC398" s="211"/>
      <c r="AD398" s="211"/>
      <c r="AE398" s="211"/>
      <c r="AF398" s="211"/>
      <c r="AG398" s="211" t="s">
        <v>180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18"/>
      <c r="B399" s="219"/>
      <c r="C399" s="255" t="s">
        <v>202</v>
      </c>
      <c r="D399" s="244"/>
      <c r="E399" s="245"/>
      <c r="F399" s="220"/>
      <c r="G399" s="220"/>
      <c r="H399" s="220"/>
      <c r="I399" s="220"/>
      <c r="J399" s="220"/>
      <c r="K399" s="220"/>
      <c r="L399" s="220"/>
      <c r="M399" s="220"/>
      <c r="N399" s="220"/>
      <c r="O399" s="220"/>
      <c r="P399" s="220"/>
      <c r="Q399" s="220"/>
      <c r="R399" s="220"/>
      <c r="S399" s="220"/>
      <c r="T399" s="220"/>
      <c r="U399" s="220"/>
      <c r="V399" s="220"/>
      <c r="W399" s="220"/>
      <c r="X399" s="220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180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18"/>
      <c r="B400" s="219"/>
      <c r="C400" s="255" t="s">
        <v>286</v>
      </c>
      <c r="D400" s="244"/>
      <c r="E400" s="245"/>
      <c r="F400" s="220"/>
      <c r="G400" s="220"/>
      <c r="H400" s="220"/>
      <c r="I400" s="220"/>
      <c r="J400" s="220"/>
      <c r="K400" s="220"/>
      <c r="L400" s="220"/>
      <c r="M400" s="220"/>
      <c r="N400" s="220"/>
      <c r="O400" s="220"/>
      <c r="P400" s="220"/>
      <c r="Q400" s="220"/>
      <c r="R400" s="220"/>
      <c r="S400" s="220"/>
      <c r="T400" s="220"/>
      <c r="U400" s="220"/>
      <c r="V400" s="220"/>
      <c r="W400" s="220"/>
      <c r="X400" s="220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180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8"/>
      <c r="B401" s="219"/>
      <c r="C401" s="255" t="s">
        <v>239</v>
      </c>
      <c r="D401" s="244"/>
      <c r="E401" s="245"/>
      <c r="F401" s="220"/>
      <c r="G401" s="220"/>
      <c r="H401" s="220"/>
      <c r="I401" s="220"/>
      <c r="J401" s="220"/>
      <c r="K401" s="220"/>
      <c r="L401" s="220"/>
      <c r="M401" s="220"/>
      <c r="N401" s="220"/>
      <c r="O401" s="220"/>
      <c r="P401" s="220"/>
      <c r="Q401" s="220"/>
      <c r="R401" s="220"/>
      <c r="S401" s="220"/>
      <c r="T401" s="220"/>
      <c r="U401" s="220"/>
      <c r="V401" s="220"/>
      <c r="W401" s="220"/>
      <c r="X401" s="220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180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18"/>
      <c r="B402" s="219"/>
      <c r="C402" s="255" t="s">
        <v>287</v>
      </c>
      <c r="D402" s="244"/>
      <c r="E402" s="245">
        <v>8.83</v>
      </c>
      <c r="F402" s="220"/>
      <c r="G402" s="220"/>
      <c r="H402" s="220"/>
      <c r="I402" s="220"/>
      <c r="J402" s="220"/>
      <c r="K402" s="220"/>
      <c r="L402" s="220"/>
      <c r="M402" s="220"/>
      <c r="N402" s="220"/>
      <c r="O402" s="220"/>
      <c r="P402" s="220"/>
      <c r="Q402" s="220"/>
      <c r="R402" s="220"/>
      <c r="S402" s="220"/>
      <c r="T402" s="220"/>
      <c r="U402" s="220"/>
      <c r="V402" s="220"/>
      <c r="W402" s="220"/>
      <c r="X402" s="220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180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8"/>
      <c r="B403" s="219"/>
      <c r="C403" s="255" t="s">
        <v>239</v>
      </c>
      <c r="D403" s="244"/>
      <c r="E403" s="245"/>
      <c r="F403" s="220"/>
      <c r="G403" s="220"/>
      <c r="H403" s="220"/>
      <c r="I403" s="220"/>
      <c r="J403" s="220"/>
      <c r="K403" s="220"/>
      <c r="L403" s="220"/>
      <c r="M403" s="220"/>
      <c r="N403" s="220"/>
      <c r="O403" s="220"/>
      <c r="P403" s="220"/>
      <c r="Q403" s="220"/>
      <c r="R403" s="220"/>
      <c r="S403" s="220"/>
      <c r="T403" s="220"/>
      <c r="U403" s="220"/>
      <c r="V403" s="220"/>
      <c r="W403" s="220"/>
      <c r="X403" s="220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180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8"/>
      <c r="B404" s="219"/>
      <c r="C404" s="255" t="s">
        <v>244</v>
      </c>
      <c r="D404" s="244"/>
      <c r="E404" s="245">
        <v>-4.9400000000000004</v>
      </c>
      <c r="F404" s="220"/>
      <c r="G404" s="220"/>
      <c r="H404" s="220"/>
      <c r="I404" s="220"/>
      <c r="J404" s="220"/>
      <c r="K404" s="220"/>
      <c r="L404" s="220"/>
      <c r="M404" s="220"/>
      <c r="N404" s="220"/>
      <c r="O404" s="220"/>
      <c r="P404" s="220"/>
      <c r="Q404" s="220"/>
      <c r="R404" s="220"/>
      <c r="S404" s="220"/>
      <c r="T404" s="220"/>
      <c r="U404" s="220"/>
      <c r="V404" s="220"/>
      <c r="W404" s="220"/>
      <c r="X404" s="220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180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8"/>
      <c r="B405" s="219"/>
      <c r="C405" s="255" t="s">
        <v>288</v>
      </c>
      <c r="D405" s="244"/>
      <c r="E405" s="245"/>
      <c r="F405" s="220"/>
      <c r="G405" s="220"/>
      <c r="H405" s="220"/>
      <c r="I405" s="220"/>
      <c r="J405" s="220"/>
      <c r="K405" s="220"/>
      <c r="L405" s="220"/>
      <c r="M405" s="220"/>
      <c r="N405" s="220"/>
      <c r="O405" s="220"/>
      <c r="P405" s="220"/>
      <c r="Q405" s="220"/>
      <c r="R405" s="220"/>
      <c r="S405" s="220"/>
      <c r="T405" s="220"/>
      <c r="U405" s="220"/>
      <c r="V405" s="220"/>
      <c r="W405" s="220"/>
      <c r="X405" s="220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180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8"/>
      <c r="B406" s="219"/>
      <c r="C406" s="255" t="s">
        <v>289</v>
      </c>
      <c r="D406" s="244"/>
      <c r="E406" s="245">
        <v>1.9</v>
      </c>
      <c r="F406" s="220"/>
      <c r="G406" s="220"/>
      <c r="H406" s="220"/>
      <c r="I406" s="220"/>
      <c r="J406" s="220"/>
      <c r="K406" s="220"/>
      <c r="L406" s="220"/>
      <c r="M406" s="220"/>
      <c r="N406" s="220"/>
      <c r="O406" s="220"/>
      <c r="P406" s="220"/>
      <c r="Q406" s="220"/>
      <c r="R406" s="220"/>
      <c r="S406" s="220"/>
      <c r="T406" s="220"/>
      <c r="U406" s="220"/>
      <c r="V406" s="220"/>
      <c r="W406" s="220"/>
      <c r="X406" s="220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180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ht="22.5" outlineLevel="1" x14ac:dyDescent="0.2">
      <c r="A407" s="228">
        <v>68</v>
      </c>
      <c r="B407" s="229" t="s">
        <v>472</v>
      </c>
      <c r="C407" s="239" t="s">
        <v>473</v>
      </c>
      <c r="D407" s="230" t="s">
        <v>198</v>
      </c>
      <c r="E407" s="231">
        <v>52.65</v>
      </c>
      <c r="F407" s="232"/>
      <c r="G407" s="233">
        <f>ROUND(E407*F407,2)</f>
        <v>0</v>
      </c>
      <c r="H407" s="232"/>
      <c r="I407" s="233">
        <f>ROUND(E407*H407,2)</f>
        <v>0</v>
      </c>
      <c r="J407" s="232"/>
      <c r="K407" s="233">
        <f>ROUND(E407*J407,2)</f>
        <v>0</v>
      </c>
      <c r="L407" s="233">
        <v>15</v>
      </c>
      <c r="M407" s="233">
        <f>G407*(1+L407/100)</f>
        <v>0</v>
      </c>
      <c r="N407" s="233">
        <v>3.5E-4</v>
      </c>
      <c r="O407" s="233">
        <f>ROUND(E407*N407,2)</f>
        <v>0.02</v>
      </c>
      <c r="P407" s="233">
        <v>0</v>
      </c>
      <c r="Q407" s="233">
        <f>ROUND(E407*P407,2)</f>
        <v>0</v>
      </c>
      <c r="R407" s="233" t="s">
        <v>393</v>
      </c>
      <c r="S407" s="233" t="s">
        <v>154</v>
      </c>
      <c r="T407" s="234" t="s">
        <v>154</v>
      </c>
      <c r="U407" s="220">
        <v>0.13439000000000001</v>
      </c>
      <c r="V407" s="220">
        <f>ROUND(E407*U407,2)</f>
        <v>7.08</v>
      </c>
      <c r="W407" s="220"/>
      <c r="X407" s="220" t="s">
        <v>394</v>
      </c>
      <c r="Y407" s="211"/>
      <c r="Z407" s="211"/>
      <c r="AA407" s="211"/>
      <c r="AB407" s="211"/>
      <c r="AC407" s="211"/>
      <c r="AD407" s="211"/>
      <c r="AE407" s="211"/>
      <c r="AF407" s="211"/>
      <c r="AG407" s="211" t="s">
        <v>395</v>
      </c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8"/>
      <c r="B408" s="219"/>
      <c r="C408" s="255" t="s">
        <v>202</v>
      </c>
      <c r="D408" s="244"/>
      <c r="E408" s="245"/>
      <c r="F408" s="220"/>
      <c r="G408" s="220"/>
      <c r="H408" s="220"/>
      <c r="I408" s="220"/>
      <c r="J408" s="220"/>
      <c r="K408" s="220"/>
      <c r="L408" s="220"/>
      <c r="M408" s="220"/>
      <c r="N408" s="220"/>
      <c r="O408" s="220"/>
      <c r="P408" s="220"/>
      <c r="Q408" s="220"/>
      <c r="R408" s="220"/>
      <c r="S408" s="220"/>
      <c r="T408" s="220"/>
      <c r="U408" s="220"/>
      <c r="V408" s="220"/>
      <c r="W408" s="220"/>
      <c r="X408" s="220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180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8"/>
      <c r="B409" s="219"/>
      <c r="C409" s="255" t="s">
        <v>302</v>
      </c>
      <c r="D409" s="244"/>
      <c r="E409" s="245">
        <v>52.65</v>
      </c>
      <c r="F409" s="220"/>
      <c r="G409" s="220"/>
      <c r="H409" s="220"/>
      <c r="I409" s="220"/>
      <c r="J409" s="220"/>
      <c r="K409" s="220"/>
      <c r="L409" s="220"/>
      <c r="M409" s="220"/>
      <c r="N409" s="220"/>
      <c r="O409" s="220"/>
      <c r="P409" s="220"/>
      <c r="Q409" s="220"/>
      <c r="R409" s="220"/>
      <c r="S409" s="220"/>
      <c r="T409" s="220"/>
      <c r="U409" s="220"/>
      <c r="V409" s="220"/>
      <c r="W409" s="220"/>
      <c r="X409" s="220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180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x14ac:dyDescent="0.2">
      <c r="A410" s="222" t="s">
        <v>149</v>
      </c>
      <c r="B410" s="223" t="s">
        <v>117</v>
      </c>
      <c r="C410" s="238" t="s">
        <v>118</v>
      </c>
      <c r="D410" s="224"/>
      <c r="E410" s="225"/>
      <c r="F410" s="226"/>
      <c r="G410" s="226">
        <f>SUMIF(AG411:AG432,"&lt;&gt;NOR",G411:G432)</f>
        <v>0</v>
      </c>
      <c r="H410" s="226"/>
      <c r="I410" s="226">
        <f>SUM(I411:I432)</f>
        <v>0</v>
      </c>
      <c r="J410" s="226"/>
      <c r="K410" s="226">
        <f>SUM(K411:K432)</f>
        <v>0</v>
      </c>
      <c r="L410" s="226"/>
      <c r="M410" s="226">
        <f>SUM(M411:M432)</f>
        <v>0</v>
      </c>
      <c r="N410" s="226"/>
      <c r="O410" s="226">
        <f>SUM(O411:O432)</f>
        <v>0</v>
      </c>
      <c r="P410" s="226"/>
      <c r="Q410" s="226">
        <f>SUM(Q411:Q432)</f>
        <v>0</v>
      </c>
      <c r="R410" s="226"/>
      <c r="S410" s="226"/>
      <c r="T410" s="227"/>
      <c r="U410" s="221"/>
      <c r="V410" s="221">
        <f>SUM(V411:V432)</f>
        <v>40.200000000000003</v>
      </c>
      <c r="W410" s="221"/>
      <c r="X410" s="221"/>
      <c r="AG410" t="s">
        <v>150</v>
      </c>
    </row>
    <row r="411" spans="1:60" outlineLevel="1" x14ac:dyDescent="0.2">
      <c r="A411" s="228">
        <v>69</v>
      </c>
      <c r="B411" s="229" t="s">
        <v>474</v>
      </c>
      <c r="C411" s="239" t="s">
        <v>475</v>
      </c>
      <c r="D411" s="230" t="s">
        <v>381</v>
      </c>
      <c r="E411" s="231">
        <v>7.51328</v>
      </c>
      <c r="F411" s="232"/>
      <c r="G411" s="233">
        <f>ROUND(E411*F411,2)</f>
        <v>0</v>
      </c>
      <c r="H411" s="232"/>
      <c r="I411" s="233">
        <f>ROUND(E411*H411,2)</f>
        <v>0</v>
      </c>
      <c r="J411" s="232"/>
      <c r="K411" s="233">
        <f>ROUND(E411*J411,2)</f>
        <v>0</v>
      </c>
      <c r="L411" s="233">
        <v>15</v>
      </c>
      <c r="M411" s="233">
        <f>G411*(1+L411/100)</f>
        <v>0</v>
      </c>
      <c r="N411" s="233">
        <v>0</v>
      </c>
      <c r="O411" s="233">
        <f>ROUND(E411*N411,2)</f>
        <v>0</v>
      </c>
      <c r="P411" s="233">
        <v>0</v>
      </c>
      <c r="Q411" s="233">
        <f>ROUND(E411*P411,2)</f>
        <v>0</v>
      </c>
      <c r="R411" s="233" t="s">
        <v>317</v>
      </c>
      <c r="S411" s="233" t="s">
        <v>476</v>
      </c>
      <c r="T411" s="234" t="s">
        <v>476</v>
      </c>
      <c r="U411" s="220">
        <v>0</v>
      </c>
      <c r="V411" s="220">
        <f>ROUND(E411*U411,2)</f>
        <v>0</v>
      </c>
      <c r="W411" s="220"/>
      <c r="X411" s="220" t="s">
        <v>177</v>
      </c>
      <c r="Y411" s="211"/>
      <c r="Z411" s="211"/>
      <c r="AA411" s="211"/>
      <c r="AB411" s="211"/>
      <c r="AC411" s="211"/>
      <c r="AD411" s="211"/>
      <c r="AE411" s="211"/>
      <c r="AF411" s="211"/>
      <c r="AG411" s="211" t="s">
        <v>477</v>
      </c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18"/>
      <c r="B412" s="219"/>
      <c r="C412" s="255" t="s">
        <v>478</v>
      </c>
      <c r="D412" s="244"/>
      <c r="E412" s="245"/>
      <c r="F412" s="220"/>
      <c r="G412" s="220"/>
      <c r="H412" s="220"/>
      <c r="I412" s="220"/>
      <c r="J412" s="220"/>
      <c r="K412" s="220"/>
      <c r="L412" s="220"/>
      <c r="M412" s="220"/>
      <c r="N412" s="220"/>
      <c r="O412" s="220"/>
      <c r="P412" s="220"/>
      <c r="Q412" s="220"/>
      <c r="R412" s="220"/>
      <c r="S412" s="220"/>
      <c r="T412" s="220"/>
      <c r="U412" s="220"/>
      <c r="V412" s="220"/>
      <c r="W412" s="220"/>
      <c r="X412" s="220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180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8"/>
      <c r="B413" s="219"/>
      <c r="C413" s="255" t="s">
        <v>479</v>
      </c>
      <c r="D413" s="244"/>
      <c r="E413" s="245"/>
      <c r="F413" s="220"/>
      <c r="G413" s="220"/>
      <c r="H413" s="220"/>
      <c r="I413" s="220"/>
      <c r="J413" s="220"/>
      <c r="K413" s="220"/>
      <c r="L413" s="220"/>
      <c r="M413" s="220"/>
      <c r="N413" s="220"/>
      <c r="O413" s="220"/>
      <c r="P413" s="220"/>
      <c r="Q413" s="220"/>
      <c r="R413" s="220"/>
      <c r="S413" s="220"/>
      <c r="T413" s="220"/>
      <c r="U413" s="220"/>
      <c r="V413" s="220"/>
      <c r="W413" s="220"/>
      <c r="X413" s="220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180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18"/>
      <c r="B414" s="219"/>
      <c r="C414" s="255" t="s">
        <v>480</v>
      </c>
      <c r="D414" s="244"/>
      <c r="E414" s="245">
        <v>7.51</v>
      </c>
      <c r="F414" s="220"/>
      <c r="G414" s="220"/>
      <c r="H414" s="220"/>
      <c r="I414" s="220"/>
      <c r="J414" s="220"/>
      <c r="K414" s="220"/>
      <c r="L414" s="220"/>
      <c r="M414" s="220"/>
      <c r="N414" s="220"/>
      <c r="O414" s="220"/>
      <c r="P414" s="220"/>
      <c r="Q414" s="220"/>
      <c r="R414" s="220"/>
      <c r="S414" s="220"/>
      <c r="T414" s="220"/>
      <c r="U414" s="220"/>
      <c r="V414" s="220"/>
      <c r="W414" s="220"/>
      <c r="X414" s="220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180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28">
        <v>70</v>
      </c>
      <c r="B415" s="229" t="s">
        <v>481</v>
      </c>
      <c r="C415" s="239" t="s">
        <v>482</v>
      </c>
      <c r="D415" s="230" t="s">
        <v>381</v>
      </c>
      <c r="E415" s="231">
        <v>45.079689999999999</v>
      </c>
      <c r="F415" s="232"/>
      <c r="G415" s="233">
        <f>ROUND(E415*F415,2)</f>
        <v>0</v>
      </c>
      <c r="H415" s="232"/>
      <c r="I415" s="233">
        <f>ROUND(E415*H415,2)</f>
        <v>0</v>
      </c>
      <c r="J415" s="232"/>
      <c r="K415" s="233">
        <f>ROUND(E415*J415,2)</f>
        <v>0</v>
      </c>
      <c r="L415" s="233">
        <v>15</v>
      </c>
      <c r="M415" s="233">
        <f>G415*(1+L415/100)</f>
        <v>0</v>
      </c>
      <c r="N415" s="233">
        <v>0</v>
      </c>
      <c r="O415" s="233">
        <f>ROUND(E415*N415,2)</f>
        <v>0</v>
      </c>
      <c r="P415" s="233">
        <v>0</v>
      </c>
      <c r="Q415" s="233">
        <f>ROUND(E415*P415,2)</f>
        <v>0</v>
      </c>
      <c r="R415" s="233" t="s">
        <v>317</v>
      </c>
      <c r="S415" s="233" t="s">
        <v>154</v>
      </c>
      <c r="T415" s="234" t="s">
        <v>154</v>
      </c>
      <c r="U415" s="220">
        <v>0.65300000000000002</v>
      </c>
      <c r="V415" s="220">
        <f>ROUND(E415*U415,2)</f>
        <v>29.44</v>
      </c>
      <c r="W415" s="220"/>
      <c r="X415" s="220" t="s">
        <v>177</v>
      </c>
      <c r="Y415" s="211"/>
      <c r="Z415" s="211"/>
      <c r="AA415" s="211"/>
      <c r="AB415" s="211"/>
      <c r="AC415" s="211"/>
      <c r="AD415" s="211"/>
      <c r="AE415" s="211"/>
      <c r="AF415" s="211"/>
      <c r="AG415" s="211" t="s">
        <v>477</v>
      </c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18"/>
      <c r="B416" s="219"/>
      <c r="C416" s="255" t="s">
        <v>478</v>
      </c>
      <c r="D416" s="244"/>
      <c r="E416" s="245"/>
      <c r="F416" s="220"/>
      <c r="G416" s="220"/>
      <c r="H416" s="220"/>
      <c r="I416" s="220"/>
      <c r="J416" s="220"/>
      <c r="K416" s="220"/>
      <c r="L416" s="220"/>
      <c r="M416" s="220"/>
      <c r="N416" s="220"/>
      <c r="O416" s="220"/>
      <c r="P416" s="220"/>
      <c r="Q416" s="220"/>
      <c r="R416" s="220"/>
      <c r="S416" s="220"/>
      <c r="T416" s="220"/>
      <c r="U416" s="220"/>
      <c r="V416" s="220"/>
      <c r="W416" s="220"/>
      <c r="X416" s="220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180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8"/>
      <c r="B417" s="219"/>
      <c r="C417" s="255" t="s">
        <v>479</v>
      </c>
      <c r="D417" s="244"/>
      <c r="E417" s="245"/>
      <c r="F417" s="220"/>
      <c r="G417" s="220"/>
      <c r="H417" s="220"/>
      <c r="I417" s="220"/>
      <c r="J417" s="220"/>
      <c r="K417" s="220"/>
      <c r="L417" s="220"/>
      <c r="M417" s="220"/>
      <c r="N417" s="220"/>
      <c r="O417" s="220"/>
      <c r="P417" s="220"/>
      <c r="Q417" s="220"/>
      <c r="R417" s="220"/>
      <c r="S417" s="220"/>
      <c r="T417" s="220"/>
      <c r="U417" s="220"/>
      <c r="V417" s="220"/>
      <c r="W417" s="220"/>
      <c r="X417" s="220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180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18"/>
      <c r="B418" s="219"/>
      <c r="C418" s="255" t="s">
        <v>483</v>
      </c>
      <c r="D418" s="244"/>
      <c r="E418" s="245">
        <v>45.08</v>
      </c>
      <c r="F418" s="220"/>
      <c r="G418" s="220"/>
      <c r="H418" s="220"/>
      <c r="I418" s="220"/>
      <c r="J418" s="220"/>
      <c r="K418" s="220"/>
      <c r="L418" s="220"/>
      <c r="M418" s="220"/>
      <c r="N418" s="220"/>
      <c r="O418" s="220"/>
      <c r="P418" s="220"/>
      <c r="Q418" s="220"/>
      <c r="R418" s="220"/>
      <c r="S418" s="220"/>
      <c r="T418" s="220"/>
      <c r="U418" s="220"/>
      <c r="V418" s="220"/>
      <c r="W418" s="220"/>
      <c r="X418" s="220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180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28">
        <v>71</v>
      </c>
      <c r="B419" s="229" t="s">
        <v>484</v>
      </c>
      <c r="C419" s="239" t="s">
        <v>485</v>
      </c>
      <c r="D419" s="230" t="s">
        <v>381</v>
      </c>
      <c r="E419" s="231">
        <v>7.51328</v>
      </c>
      <c r="F419" s="232"/>
      <c r="G419" s="233">
        <f>ROUND(E419*F419,2)</f>
        <v>0</v>
      </c>
      <c r="H419" s="232"/>
      <c r="I419" s="233">
        <f>ROUND(E419*H419,2)</f>
        <v>0</v>
      </c>
      <c r="J419" s="232"/>
      <c r="K419" s="233">
        <f>ROUND(E419*J419,2)</f>
        <v>0</v>
      </c>
      <c r="L419" s="233">
        <v>15</v>
      </c>
      <c r="M419" s="233">
        <f>G419*(1+L419/100)</f>
        <v>0</v>
      </c>
      <c r="N419" s="233">
        <v>0</v>
      </c>
      <c r="O419" s="233">
        <f>ROUND(E419*N419,2)</f>
        <v>0</v>
      </c>
      <c r="P419" s="233">
        <v>0</v>
      </c>
      <c r="Q419" s="233">
        <f>ROUND(E419*P419,2)</f>
        <v>0</v>
      </c>
      <c r="R419" s="233" t="s">
        <v>317</v>
      </c>
      <c r="S419" s="233" t="s">
        <v>154</v>
      </c>
      <c r="T419" s="234" t="s">
        <v>154</v>
      </c>
      <c r="U419" s="220">
        <v>0.49</v>
      </c>
      <c r="V419" s="220">
        <f>ROUND(E419*U419,2)</f>
        <v>3.68</v>
      </c>
      <c r="W419" s="220"/>
      <c r="X419" s="220" t="s">
        <v>177</v>
      </c>
      <c r="Y419" s="211"/>
      <c r="Z419" s="211"/>
      <c r="AA419" s="211"/>
      <c r="AB419" s="211"/>
      <c r="AC419" s="211"/>
      <c r="AD419" s="211"/>
      <c r="AE419" s="211"/>
      <c r="AF419" s="211"/>
      <c r="AG419" s="211" t="s">
        <v>477</v>
      </c>
      <c r="AH419" s="211"/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18"/>
      <c r="B420" s="219"/>
      <c r="C420" s="240" t="s">
        <v>486</v>
      </c>
      <c r="D420" s="236"/>
      <c r="E420" s="236"/>
      <c r="F420" s="236"/>
      <c r="G420" s="236"/>
      <c r="H420" s="220"/>
      <c r="I420" s="220"/>
      <c r="J420" s="220"/>
      <c r="K420" s="220"/>
      <c r="L420" s="220"/>
      <c r="M420" s="220"/>
      <c r="N420" s="220"/>
      <c r="O420" s="220"/>
      <c r="P420" s="220"/>
      <c r="Q420" s="220"/>
      <c r="R420" s="220"/>
      <c r="S420" s="220"/>
      <c r="T420" s="220"/>
      <c r="U420" s="220"/>
      <c r="V420" s="220"/>
      <c r="W420" s="220"/>
      <c r="X420" s="220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159</v>
      </c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8"/>
      <c r="B421" s="219"/>
      <c r="C421" s="255" t="s">
        <v>478</v>
      </c>
      <c r="D421" s="244"/>
      <c r="E421" s="245"/>
      <c r="F421" s="220"/>
      <c r="G421" s="220"/>
      <c r="H421" s="220"/>
      <c r="I421" s="220"/>
      <c r="J421" s="220"/>
      <c r="K421" s="220"/>
      <c r="L421" s="220"/>
      <c r="M421" s="220"/>
      <c r="N421" s="220"/>
      <c r="O421" s="220"/>
      <c r="P421" s="220"/>
      <c r="Q421" s="220"/>
      <c r="R421" s="220"/>
      <c r="S421" s="220"/>
      <c r="T421" s="220"/>
      <c r="U421" s="220"/>
      <c r="V421" s="220"/>
      <c r="W421" s="220"/>
      <c r="X421" s="220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180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18"/>
      <c r="B422" s="219"/>
      <c r="C422" s="255" t="s">
        <v>479</v>
      </c>
      <c r="D422" s="244"/>
      <c r="E422" s="245"/>
      <c r="F422" s="220"/>
      <c r="G422" s="220"/>
      <c r="H422" s="220"/>
      <c r="I422" s="220"/>
      <c r="J422" s="220"/>
      <c r="K422" s="220"/>
      <c r="L422" s="220"/>
      <c r="M422" s="220"/>
      <c r="N422" s="220"/>
      <c r="O422" s="220"/>
      <c r="P422" s="220"/>
      <c r="Q422" s="220"/>
      <c r="R422" s="220"/>
      <c r="S422" s="220"/>
      <c r="T422" s="220"/>
      <c r="U422" s="220"/>
      <c r="V422" s="220"/>
      <c r="W422" s="220"/>
      <c r="X422" s="220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180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18"/>
      <c r="B423" s="219"/>
      <c r="C423" s="255" t="s">
        <v>480</v>
      </c>
      <c r="D423" s="244"/>
      <c r="E423" s="245">
        <v>7.51</v>
      </c>
      <c r="F423" s="220"/>
      <c r="G423" s="220"/>
      <c r="H423" s="220"/>
      <c r="I423" s="220"/>
      <c r="J423" s="220"/>
      <c r="K423" s="220"/>
      <c r="L423" s="220"/>
      <c r="M423" s="220"/>
      <c r="N423" s="220"/>
      <c r="O423" s="220"/>
      <c r="P423" s="220"/>
      <c r="Q423" s="220"/>
      <c r="R423" s="220"/>
      <c r="S423" s="220"/>
      <c r="T423" s="220"/>
      <c r="U423" s="220"/>
      <c r="V423" s="220"/>
      <c r="W423" s="220"/>
      <c r="X423" s="220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180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28">
        <v>72</v>
      </c>
      <c r="B424" s="229" t="s">
        <v>487</v>
      </c>
      <c r="C424" s="239" t="s">
        <v>488</v>
      </c>
      <c r="D424" s="230" t="s">
        <v>381</v>
      </c>
      <c r="E424" s="231">
        <v>142.75234</v>
      </c>
      <c r="F424" s="232"/>
      <c r="G424" s="233">
        <f>ROUND(E424*F424,2)</f>
        <v>0</v>
      </c>
      <c r="H424" s="232"/>
      <c r="I424" s="233">
        <f>ROUND(E424*H424,2)</f>
        <v>0</v>
      </c>
      <c r="J424" s="232"/>
      <c r="K424" s="233">
        <f>ROUND(E424*J424,2)</f>
        <v>0</v>
      </c>
      <c r="L424" s="233">
        <v>15</v>
      </c>
      <c r="M424" s="233">
        <f>G424*(1+L424/100)</f>
        <v>0</v>
      </c>
      <c r="N424" s="233">
        <v>0</v>
      </c>
      <c r="O424" s="233">
        <f>ROUND(E424*N424,2)</f>
        <v>0</v>
      </c>
      <c r="P424" s="233">
        <v>0</v>
      </c>
      <c r="Q424" s="233">
        <f>ROUND(E424*P424,2)</f>
        <v>0</v>
      </c>
      <c r="R424" s="233" t="s">
        <v>317</v>
      </c>
      <c r="S424" s="233" t="s">
        <v>154</v>
      </c>
      <c r="T424" s="234" t="s">
        <v>154</v>
      </c>
      <c r="U424" s="220">
        <v>0</v>
      </c>
      <c r="V424" s="220">
        <f>ROUND(E424*U424,2)</f>
        <v>0</v>
      </c>
      <c r="W424" s="220"/>
      <c r="X424" s="220" t="s">
        <v>177</v>
      </c>
      <c r="Y424" s="211"/>
      <c r="Z424" s="211"/>
      <c r="AA424" s="211"/>
      <c r="AB424" s="211"/>
      <c r="AC424" s="211"/>
      <c r="AD424" s="211"/>
      <c r="AE424" s="211"/>
      <c r="AF424" s="211"/>
      <c r="AG424" s="211" t="s">
        <v>477</v>
      </c>
      <c r="AH424" s="211"/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18"/>
      <c r="B425" s="219"/>
      <c r="C425" s="255" t="s">
        <v>478</v>
      </c>
      <c r="D425" s="244"/>
      <c r="E425" s="245"/>
      <c r="F425" s="220"/>
      <c r="G425" s="220"/>
      <c r="H425" s="220"/>
      <c r="I425" s="220"/>
      <c r="J425" s="220"/>
      <c r="K425" s="220"/>
      <c r="L425" s="220"/>
      <c r="M425" s="220"/>
      <c r="N425" s="220"/>
      <c r="O425" s="220"/>
      <c r="P425" s="220"/>
      <c r="Q425" s="220"/>
      <c r="R425" s="220"/>
      <c r="S425" s="220"/>
      <c r="T425" s="220"/>
      <c r="U425" s="220"/>
      <c r="V425" s="220"/>
      <c r="W425" s="220"/>
      <c r="X425" s="220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180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8"/>
      <c r="B426" s="219"/>
      <c r="C426" s="255" t="s">
        <v>479</v>
      </c>
      <c r="D426" s="244"/>
      <c r="E426" s="245"/>
      <c r="F426" s="220"/>
      <c r="G426" s="220"/>
      <c r="H426" s="220"/>
      <c r="I426" s="220"/>
      <c r="J426" s="220"/>
      <c r="K426" s="220"/>
      <c r="L426" s="220"/>
      <c r="M426" s="220"/>
      <c r="N426" s="220"/>
      <c r="O426" s="220"/>
      <c r="P426" s="220"/>
      <c r="Q426" s="220"/>
      <c r="R426" s="220"/>
      <c r="S426" s="220"/>
      <c r="T426" s="220"/>
      <c r="U426" s="220"/>
      <c r="V426" s="220"/>
      <c r="W426" s="220"/>
      <c r="X426" s="220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180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8"/>
      <c r="B427" s="219"/>
      <c r="C427" s="255" t="s">
        <v>489</v>
      </c>
      <c r="D427" s="244"/>
      <c r="E427" s="245">
        <v>142.75</v>
      </c>
      <c r="F427" s="220"/>
      <c r="G427" s="220"/>
      <c r="H427" s="220"/>
      <c r="I427" s="220"/>
      <c r="J427" s="220"/>
      <c r="K427" s="220"/>
      <c r="L427" s="220"/>
      <c r="M427" s="220"/>
      <c r="N427" s="220"/>
      <c r="O427" s="220"/>
      <c r="P427" s="220"/>
      <c r="Q427" s="220"/>
      <c r="R427" s="220"/>
      <c r="S427" s="220"/>
      <c r="T427" s="220"/>
      <c r="U427" s="220"/>
      <c r="V427" s="220"/>
      <c r="W427" s="220"/>
      <c r="X427" s="220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180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28">
        <v>73</v>
      </c>
      <c r="B428" s="229" t="s">
        <v>490</v>
      </c>
      <c r="C428" s="239" t="s">
        <v>491</v>
      </c>
      <c r="D428" s="230" t="s">
        <v>381</v>
      </c>
      <c r="E428" s="231">
        <v>7.51328</v>
      </c>
      <c r="F428" s="232"/>
      <c r="G428" s="233">
        <f>ROUND(E428*F428,2)</f>
        <v>0</v>
      </c>
      <c r="H428" s="232"/>
      <c r="I428" s="233">
        <f>ROUND(E428*H428,2)</f>
        <v>0</v>
      </c>
      <c r="J428" s="232"/>
      <c r="K428" s="233">
        <f>ROUND(E428*J428,2)</f>
        <v>0</v>
      </c>
      <c r="L428" s="233">
        <v>15</v>
      </c>
      <c r="M428" s="233">
        <f>G428*(1+L428/100)</f>
        <v>0</v>
      </c>
      <c r="N428" s="233">
        <v>0</v>
      </c>
      <c r="O428" s="233">
        <f>ROUND(E428*N428,2)</f>
        <v>0</v>
      </c>
      <c r="P428" s="233">
        <v>0</v>
      </c>
      <c r="Q428" s="233">
        <f>ROUND(E428*P428,2)</f>
        <v>0</v>
      </c>
      <c r="R428" s="233" t="s">
        <v>317</v>
      </c>
      <c r="S428" s="233" t="s">
        <v>154</v>
      </c>
      <c r="T428" s="234" t="s">
        <v>154</v>
      </c>
      <c r="U428" s="220">
        <v>0.94199999999999995</v>
      </c>
      <c r="V428" s="220">
        <f>ROUND(E428*U428,2)</f>
        <v>7.08</v>
      </c>
      <c r="W428" s="220"/>
      <c r="X428" s="220" t="s">
        <v>177</v>
      </c>
      <c r="Y428" s="211"/>
      <c r="Z428" s="211"/>
      <c r="AA428" s="211"/>
      <c r="AB428" s="211"/>
      <c r="AC428" s="211"/>
      <c r="AD428" s="211"/>
      <c r="AE428" s="211"/>
      <c r="AF428" s="211"/>
      <c r="AG428" s="211" t="s">
        <v>477</v>
      </c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18"/>
      <c r="B429" s="219"/>
      <c r="C429" s="240" t="s">
        <v>492</v>
      </c>
      <c r="D429" s="236"/>
      <c r="E429" s="236"/>
      <c r="F429" s="236"/>
      <c r="G429" s="236"/>
      <c r="H429" s="220"/>
      <c r="I429" s="220"/>
      <c r="J429" s="220"/>
      <c r="K429" s="220"/>
      <c r="L429" s="220"/>
      <c r="M429" s="220"/>
      <c r="N429" s="220"/>
      <c r="O429" s="220"/>
      <c r="P429" s="220"/>
      <c r="Q429" s="220"/>
      <c r="R429" s="220"/>
      <c r="S429" s="220"/>
      <c r="T429" s="220"/>
      <c r="U429" s="220"/>
      <c r="V429" s="220"/>
      <c r="W429" s="220"/>
      <c r="X429" s="220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159</v>
      </c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18"/>
      <c r="B430" s="219"/>
      <c r="C430" s="255" t="s">
        <v>478</v>
      </c>
      <c r="D430" s="244"/>
      <c r="E430" s="245"/>
      <c r="F430" s="220"/>
      <c r="G430" s="220"/>
      <c r="H430" s="220"/>
      <c r="I430" s="220"/>
      <c r="J430" s="220"/>
      <c r="K430" s="220"/>
      <c r="L430" s="220"/>
      <c r="M430" s="220"/>
      <c r="N430" s="220"/>
      <c r="O430" s="220"/>
      <c r="P430" s="220"/>
      <c r="Q430" s="220"/>
      <c r="R430" s="220"/>
      <c r="S430" s="220"/>
      <c r="T430" s="220"/>
      <c r="U430" s="220"/>
      <c r="V430" s="220"/>
      <c r="W430" s="220"/>
      <c r="X430" s="220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180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18"/>
      <c r="B431" s="219"/>
      <c r="C431" s="255" t="s">
        <v>479</v>
      </c>
      <c r="D431" s="244"/>
      <c r="E431" s="245"/>
      <c r="F431" s="220"/>
      <c r="G431" s="220"/>
      <c r="H431" s="220"/>
      <c r="I431" s="220"/>
      <c r="J431" s="220"/>
      <c r="K431" s="220"/>
      <c r="L431" s="220"/>
      <c r="M431" s="220"/>
      <c r="N431" s="220"/>
      <c r="O431" s="220"/>
      <c r="P431" s="220"/>
      <c r="Q431" s="220"/>
      <c r="R431" s="220"/>
      <c r="S431" s="220"/>
      <c r="T431" s="220"/>
      <c r="U431" s="220"/>
      <c r="V431" s="220"/>
      <c r="W431" s="220"/>
      <c r="X431" s="220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180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18"/>
      <c r="B432" s="219"/>
      <c r="C432" s="255" t="s">
        <v>480</v>
      </c>
      <c r="D432" s="244"/>
      <c r="E432" s="245">
        <v>7.51</v>
      </c>
      <c r="F432" s="220"/>
      <c r="G432" s="220"/>
      <c r="H432" s="220"/>
      <c r="I432" s="220"/>
      <c r="J432" s="220"/>
      <c r="K432" s="220"/>
      <c r="L432" s="220"/>
      <c r="M432" s="220"/>
      <c r="N432" s="220"/>
      <c r="O432" s="220"/>
      <c r="P432" s="220"/>
      <c r="Q432" s="220"/>
      <c r="R432" s="220"/>
      <c r="S432" s="220"/>
      <c r="T432" s="220"/>
      <c r="U432" s="220"/>
      <c r="V432" s="220"/>
      <c r="W432" s="220"/>
      <c r="X432" s="220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180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33" x14ac:dyDescent="0.2">
      <c r="A433" s="3"/>
      <c r="B433" s="4"/>
      <c r="C433" s="241"/>
      <c r="D433" s="6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AE433">
        <v>15</v>
      </c>
      <c r="AF433">
        <v>21</v>
      </c>
      <c r="AG433" t="s">
        <v>136</v>
      </c>
    </row>
    <row r="434" spans="1:33" x14ac:dyDescent="0.2">
      <c r="A434" s="214"/>
      <c r="B434" s="215" t="s">
        <v>29</v>
      </c>
      <c r="C434" s="242"/>
      <c r="D434" s="216"/>
      <c r="E434" s="217"/>
      <c r="F434" s="217"/>
      <c r="G434" s="237">
        <f>G8+G26+G46+G56+G161+G171+G175+G187+G284+G290+G303+G316+G333+G348+G356+G380+G410</f>
        <v>0</v>
      </c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AE434">
        <f>SUMIF(L7:L432,AE433,G7:G432)</f>
        <v>0</v>
      </c>
      <c r="AF434">
        <f>SUMIF(L7:L432,AF433,G7:G432)</f>
        <v>0</v>
      </c>
      <c r="AG434" t="s">
        <v>172</v>
      </c>
    </row>
    <row r="435" spans="1:33" x14ac:dyDescent="0.2">
      <c r="C435" s="243"/>
      <c r="D435" s="10"/>
      <c r="AG435" t="s">
        <v>173</v>
      </c>
    </row>
    <row r="436" spans="1:33" x14ac:dyDescent="0.2">
      <c r="D436" s="10"/>
    </row>
    <row r="437" spans="1:33" x14ac:dyDescent="0.2">
      <c r="D437" s="10"/>
    </row>
    <row r="438" spans="1:33" x14ac:dyDescent="0.2">
      <c r="D438" s="10"/>
    </row>
    <row r="439" spans="1:33" x14ac:dyDescent="0.2">
      <c r="D439" s="10"/>
    </row>
    <row r="440" spans="1:33" x14ac:dyDescent="0.2">
      <c r="D440" s="10"/>
    </row>
    <row r="441" spans="1:33" x14ac:dyDescent="0.2">
      <c r="D441" s="10"/>
    </row>
    <row r="442" spans="1:33" x14ac:dyDescent="0.2">
      <c r="D442" s="10"/>
    </row>
    <row r="443" spans="1:33" x14ac:dyDescent="0.2">
      <c r="D443" s="10"/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30">
    <mergeCell ref="C332:G332"/>
    <mergeCell ref="C347:G347"/>
    <mergeCell ref="C350:G350"/>
    <mergeCell ref="C355:G355"/>
    <mergeCell ref="C420:G420"/>
    <mergeCell ref="C429:G429"/>
    <mergeCell ref="C241:G241"/>
    <mergeCell ref="C286:G286"/>
    <mergeCell ref="C292:G292"/>
    <mergeCell ref="C296:G296"/>
    <mergeCell ref="C308:G308"/>
    <mergeCell ref="C315:G315"/>
    <mergeCell ref="C163:G163"/>
    <mergeCell ref="C164:G164"/>
    <mergeCell ref="C168:G168"/>
    <mergeCell ref="C177:G177"/>
    <mergeCell ref="C193:G193"/>
    <mergeCell ref="C198:G198"/>
    <mergeCell ref="C33:G33"/>
    <mergeCell ref="C37:G37"/>
    <mergeCell ref="C58:G58"/>
    <mergeCell ref="C93:G93"/>
    <mergeCell ref="C107:G107"/>
    <mergeCell ref="C112:G112"/>
    <mergeCell ref="A1:G1"/>
    <mergeCell ref="C2:G2"/>
    <mergeCell ref="C3:G3"/>
    <mergeCell ref="C4:G4"/>
    <mergeCell ref="C28:G28"/>
    <mergeCell ref="C32:G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174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8</v>
      </c>
      <c r="B3" s="49" t="s">
        <v>60</v>
      </c>
      <c r="C3" s="200" t="s">
        <v>61</v>
      </c>
      <c r="D3" s="198"/>
      <c r="E3" s="198"/>
      <c r="F3" s="198"/>
      <c r="G3" s="199"/>
      <c r="AC3" s="176" t="s">
        <v>124</v>
      </c>
      <c r="AG3" t="s">
        <v>126</v>
      </c>
    </row>
    <row r="4" spans="1:60" ht="24.95" customHeight="1" x14ac:dyDescent="0.2">
      <c r="A4" s="201" t="s">
        <v>9</v>
      </c>
      <c r="B4" s="202" t="s">
        <v>64</v>
      </c>
      <c r="C4" s="203" t="s">
        <v>65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29</v>
      </c>
      <c r="H6" s="210" t="s">
        <v>30</v>
      </c>
      <c r="I6" s="210" t="s">
        <v>134</v>
      </c>
      <c r="J6" s="210" t="s">
        <v>31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149</v>
      </c>
      <c r="B8" s="223" t="s">
        <v>85</v>
      </c>
      <c r="C8" s="238" t="s">
        <v>86</v>
      </c>
      <c r="D8" s="224"/>
      <c r="E8" s="225"/>
      <c r="F8" s="226"/>
      <c r="G8" s="226">
        <f>SUMIF(AG9:AG17,"&lt;&gt;NOR",G9:G17)</f>
        <v>0</v>
      </c>
      <c r="H8" s="226"/>
      <c r="I8" s="226">
        <f>SUM(I9:I17)</f>
        <v>0</v>
      </c>
      <c r="J8" s="226"/>
      <c r="K8" s="226">
        <f>SUM(K9:K17)</f>
        <v>0</v>
      </c>
      <c r="L8" s="226"/>
      <c r="M8" s="226">
        <f>SUM(M9:M17)</f>
        <v>0</v>
      </c>
      <c r="N8" s="226"/>
      <c r="O8" s="226">
        <f>SUM(O9:O17)</f>
        <v>0.01</v>
      </c>
      <c r="P8" s="226"/>
      <c r="Q8" s="226">
        <f>SUM(Q9:Q17)</f>
        <v>0.45999999999999996</v>
      </c>
      <c r="R8" s="226"/>
      <c r="S8" s="226"/>
      <c r="T8" s="227"/>
      <c r="U8" s="221"/>
      <c r="V8" s="221">
        <f>SUM(V9:V17)</f>
        <v>11.860000000000001</v>
      </c>
      <c r="W8" s="221"/>
      <c r="X8" s="221"/>
      <c r="AG8" t="s">
        <v>150</v>
      </c>
    </row>
    <row r="9" spans="1:60" ht="22.5" outlineLevel="1" x14ac:dyDescent="0.2">
      <c r="A9" s="228">
        <v>1</v>
      </c>
      <c r="B9" s="229" t="s">
        <v>493</v>
      </c>
      <c r="C9" s="239" t="s">
        <v>494</v>
      </c>
      <c r="D9" s="230" t="s">
        <v>206</v>
      </c>
      <c r="E9" s="231">
        <v>21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15</v>
      </c>
      <c r="M9" s="233">
        <f>G9*(1+L9/100)</f>
        <v>0</v>
      </c>
      <c r="N9" s="233">
        <v>4.8999999999999998E-4</v>
      </c>
      <c r="O9" s="233">
        <f>ROUND(E9*N9,2)</f>
        <v>0.01</v>
      </c>
      <c r="P9" s="233">
        <v>8.9999999999999993E-3</v>
      </c>
      <c r="Q9" s="233">
        <f>ROUND(E9*P9,2)</f>
        <v>0.19</v>
      </c>
      <c r="R9" s="233" t="s">
        <v>317</v>
      </c>
      <c r="S9" s="233" t="s">
        <v>154</v>
      </c>
      <c r="T9" s="234" t="s">
        <v>154</v>
      </c>
      <c r="U9" s="220">
        <v>0.247</v>
      </c>
      <c r="V9" s="220">
        <f>ROUND(E9*U9,2)</f>
        <v>5.19</v>
      </c>
      <c r="W9" s="220"/>
      <c r="X9" s="220" t="s">
        <v>177</v>
      </c>
      <c r="Y9" s="211"/>
      <c r="Z9" s="211"/>
      <c r="AA9" s="211"/>
      <c r="AB9" s="211"/>
      <c r="AC9" s="211"/>
      <c r="AD9" s="211"/>
      <c r="AE9" s="211"/>
      <c r="AF9" s="211"/>
      <c r="AG9" s="211" t="s">
        <v>271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40" t="s">
        <v>495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159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5" t="s">
        <v>496</v>
      </c>
      <c r="D11" s="244"/>
      <c r="E11" s="245">
        <v>21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180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28">
        <v>2</v>
      </c>
      <c r="B12" s="229" t="s">
        <v>497</v>
      </c>
      <c r="C12" s="239" t="s">
        <v>498</v>
      </c>
      <c r="D12" s="230" t="s">
        <v>206</v>
      </c>
      <c r="E12" s="231">
        <v>9.5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15</v>
      </c>
      <c r="M12" s="233">
        <f>G12*(1+L12/100)</f>
        <v>0</v>
      </c>
      <c r="N12" s="233">
        <v>4.8999999999999998E-4</v>
      </c>
      <c r="O12" s="233">
        <f>ROUND(E12*N12,2)</f>
        <v>0</v>
      </c>
      <c r="P12" s="233">
        <v>1.7999999999999999E-2</v>
      </c>
      <c r="Q12" s="233">
        <f>ROUND(E12*P12,2)</f>
        <v>0.17</v>
      </c>
      <c r="R12" s="233" t="s">
        <v>317</v>
      </c>
      <c r="S12" s="233" t="s">
        <v>154</v>
      </c>
      <c r="T12" s="234" t="s">
        <v>154</v>
      </c>
      <c r="U12" s="220">
        <v>0.34200000000000003</v>
      </c>
      <c r="V12" s="220">
        <f>ROUND(E12*U12,2)</f>
        <v>3.25</v>
      </c>
      <c r="W12" s="220"/>
      <c r="X12" s="220" t="s">
        <v>177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271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40" t="s">
        <v>495</v>
      </c>
      <c r="D13" s="236"/>
      <c r="E13" s="236"/>
      <c r="F13" s="236"/>
      <c r="G13" s="236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159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55" t="s">
        <v>499</v>
      </c>
      <c r="D14" s="244"/>
      <c r="E14" s="245">
        <v>9.5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180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>
        <v>3</v>
      </c>
      <c r="B15" s="229" t="s">
        <v>500</v>
      </c>
      <c r="C15" s="239" t="s">
        <v>501</v>
      </c>
      <c r="D15" s="230" t="s">
        <v>206</v>
      </c>
      <c r="E15" s="231">
        <v>4.5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15</v>
      </c>
      <c r="M15" s="233">
        <f>G15*(1+L15/100)</f>
        <v>0</v>
      </c>
      <c r="N15" s="233">
        <v>0</v>
      </c>
      <c r="O15" s="233">
        <f>ROUND(E15*N15,2)</f>
        <v>0</v>
      </c>
      <c r="P15" s="233">
        <v>2.1999999999999999E-2</v>
      </c>
      <c r="Q15" s="233">
        <f>ROUND(E15*P15,2)</f>
        <v>0.1</v>
      </c>
      <c r="R15" s="233" t="s">
        <v>317</v>
      </c>
      <c r="S15" s="233" t="s">
        <v>154</v>
      </c>
      <c r="T15" s="234" t="s">
        <v>154</v>
      </c>
      <c r="U15" s="220">
        <v>0.76</v>
      </c>
      <c r="V15" s="220">
        <f>ROUND(E15*U15,2)</f>
        <v>3.42</v>
      </c>
      <c r="W15" s="220"/>
      <c r="X15" s="220" t="s">
        <v>177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271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56" t="s">
        <v>502</v>
      </c>
      <c r="D16" s="246"/>
      <c r="E16" s="246"/>
      <c r="F16" s="246"/>
      <c r="G16" s="246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201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55" t="s">
        <v>503</v>
      </c>
      <c r="D17" s="244"/>
      <c r="E17" s="245">
        <v>4.5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180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2" t="s">
        <v>149</v>
      </c>
      <c r="B18" s="223" t="s">
        <v>89</v>
      </c>
      <c r="C18" s="238" t="s">
        <v>90</v>
      </c>
      <c r="D18" s="224"/>
      <c r="E18" s="225"/>
      <c r="F18" s="226"/>
      <c r="G18" s="226">
        <f>SUMIF(AG19:AG43,"&lt;&gt;NOR",G19:G43)</f>
        <v>0</v>
      </c>
      <c r="H18" s="226"/>
      <c r="I18" s="226">
        <f>SUM(I19:I43)</f>
        <v>0</v>
      </c>
      <c r="J18" s="226"/>
      <c r="K18" s="226">
        <f>SUM(K19:K43)</f>
        <v>0</v>
      </c>
      <c r="L18" s="226"/>
      <c r="M18" s="226">
        <f>SUM(M19:M43)</f>
        <v>0</v>
      </c>
      <c r="N18" s="226"/>
      <c r="O18" s="226">
        <f>SUM(O19:O43)</f>
        <v>0</v>
      </c>
      <c r="P18" s="226"/>
      <c r="Q18" s="226">
        <f>SUM(Q19:Q43)</f>
        <v>0.24000000000000002</v>
      </c>
      <c r="R18" s="226"/>
      <c r="S18" s="226"/>
      <c r="T18" s="227"/>
      <c r="U18" s="221"/>
      <c r="V18" s="221">
        <f>SUM(V19:V43)</f>
        <v>12.309999999999999</v>
      </c>
      <c r="W18" s="221"/>
      <c r="X18" s="221"/>
      <c r="AG18" t="s">
        <v>150</v>
      </c>
    </row>
    <row r="19" spans="1:60" outlineLevel="1" x14ac:dyDescent="0.2">
      <c r="A19" s="228">
        <v>4</v>
      </c>
      <c r="B19" s="229" t="s">
        <v>504</v>
      </c>
      <c r="C19" s="239" t="s">
        <v>505</v>
      </c>
      <c r="D19" s="230" t="s">
        <v>206</v>
      </c>
      <c r="E19" s="231">
        <v>3.5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15</v>
      </c>
      <c r="M19" s="233">
        <f>G19*(1+L19/100)</f>
        <v>0</v>
      </c>
      <c r="N19" s="233">
        <v>0</v>
      </c>
      <c r="O19" s="233">
        <f>ROUND(E19*N19,2)</f>
        <v>0</v>
      </c>
      <c r="P19" s="233">
        <v>1.4919999999999999E-2</v>
      </c>
      <c r="Q19" s="233">
        <f>ROUND(E19*P19,2)</f>
        <v>0.05</v>
      </c>
      <c r="R19" s="233" t="s">
        <v>506</v>
      </c>
      <c r="S19" s="233" t="s">
        <v>154</v>
      </c>
      <c r="T19" s="234" t="s">
        <v>154</v>
      </c>
      <c r="U19" s="220">
        <v>0.41299999999999998</v>
      </c>
      <c r="V19" s="220">
        <f>ROUND(E19*U19,2)</f>
        <v>1.45</v>
      </c>
      <c r="W19" s="220"/>
      <c r="X19" s="220" t="s">
        <v>177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338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56" t="s">
        <v>507</v>
      </c>
      <c r="D20" s="246"/>
      <c r="E20" s="246"/>
      <c r="F20" s="246"/>
      <c r="G20" s="246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201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5" t="s">
        <v>508</v>
      </c>
      <c r="D21" s="244"/>
      <c r="E21" s="245">
        <v>3.5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180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>
        <v>5</v>
      </c>
      <c r="B22" s="229" t="s">
        <v>509</v>
      </c>
      <c r="C22" s="239" t="s">
        <v>510</v>
      </c>
      <c r="D22" s="230" t="s">
        <v>206</v>
      </c>
      <c r="E22" s="231">
        <v>10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15</v>
      </c>
      <c r="M22" s="233">
        <f>G22*(1+L22/100)</f>
        <v>0</v>
      </c>
      <c r="N22" s="233">
        <v>0</v>
      </c>
      <c r="O22" s="233">
        <f>ROUND(E22*N22,2)</f>
        <v>0</v>
      </c>
      <c r="P22" s="233">
        <v>2.0999999999999999E-3</v>
      </c>
      <c r="Q22" s="233">
        <f>ROUND(E22*P22,2)</f>
        <v>0.02</v>
      </c>
      <c r="R22" s="233" t="s">
        <v>506</v>
      </c>
      <c r="S22" s="233" t="s">
        <v>154</v>
      </c>
      <c r="T22" s="234" t="s">
        <v>154</v>
      </c>
      <c r="U22" s="220">
        <v>3.1E-2</v>
      </c>
      <c r="V22" s="220">
        <f>ROUND(E22*U22,2)</f>
        <v>0.31</v>
      </c>
      <c r="W22" s="220"/>
      <c r="X22" s="220" t="s">
        <v>177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338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6" t="s">
        <v>511</v>
      </c>
      <c r="D23" s="246"/>
      <c r="E23" s="246"/>
      <c r="F23" s="246"/>
      <c r="G23" s="246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201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>
        <v>6</v>
      </c>
      <c r="B24" s="229" t="s">
        <v>512</v>
      </c>
      <c r="C24" s="239" t="s">
        <v>513</v>
      </c>
      <c r="D24" s="230" t="s">
        <v>206</v>
      </c>
      <c r="E24" s="231">
        <v>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15</v>
      </c>
      <c r="M24" s="233">
        <f>G24*(1+L24/100)</f>
        <v>0</v>
      </c>
      <c r="N24" s="233">
        <v>0</v>
      </c>
      <c r="O24" s="233">
        <f>ROUND(E24*N24,2)</f>
        <v>0</v>
      </c>
      <c r="P24" s="233">
        <v>1.98E-3</v>
      </c>
      <c r="Q24" s="233">
        <f>ROUND(E24*P24,2)</f>
        <v>0</v>
      </c>
      <c r="R24" s="233" t="s">
        <v>506</v>
      </c>
      <c r="S24" s="233" t="s">
        <v>154</v>
      </c>
      <c r="T24" s="234" t="s">
        <v>154</v>
      </c>
      <c r="U24" s="220">
        <v>8.3000000000000004E-2</v>
      </c>
      <c r="V24" s="220">
        <f>ROUND(E24*U24,2)</f>
        <v>0.17</v>
      </c>
      <c r="W24" s="220"/>
      <c r="X24" s="220" t="s">
        <v>177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338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56" t="s">
        <v>511</v>
      </c>
      <c r="D25" s="246"/>
      <c r="E25" s="246"/>
      <c r="F25" s="246"/>
      <c r="G25" s="246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201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28">
        <v>7</v>
      </c>
      <c r="B26" s="229" t="s">
        <v>514</v>
      </c>
      <c r="C26" s="239" t="s">
        <v>515</v>
      </c>
      <c r="D26" s="230" t="s">
        <v>381</v>
      </c>
      <c r="E26" s="231">
        <v>7.7179999999999999E-2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15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 t="s">
        <v>506</v>
      </c>
      <c r="S26" s="233" t="s">
        <v>154</v>
      </c>
      <c r="T26" s="234" t="s">
        <v>154</v>
      </c>
      <c r="U26" s="220">
        <v>4.93</v>
      </c>
      <c r="V26" s="220">
        <f>ROUND(E26*U26,2)</f>
        <v>0.38</v>
      </c>
      <c r="W26" s="220"/>
      <c r="X26" s="220" t="s">
        <v>177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338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56" t="s">
        <v>516</v>
      </c>
      <c r="D27" s="246"/>
      <c r="E27" s="246"/>
      <c r="F27" s="246"/>
      <c r="G27" s="246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201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>
        <v>8</v>
      </c>
      <c r="B28" s="229" t="s">
        <v>517</v>
      </c>
      <c r="C28" s="239" t="s">
        <v>518</v>
      </c>
      <c r="D28" s="230" t="s">
        <v>206</v>
      </c>
      <c r="E28" s="231">
        <v>20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15</v>
      </c>
      <c r="M28" s="233">
        <f>G28*(1+L28/100)</f>
        <v>0</v>
      </c>
      <c r="N28" s="233">
        <v>0</v>
      </c>
      <c r="O28" s="233">
        <f>ROUND(E28*N28,2)</f>
        <v>0</v>
      </c>
      <c r="P28" s="233">
        <v>2.1299999999999999E-3</v>
      </c>
      <c r="Q28" s="233">
        <f>ROUND(E28*P28,2)</f>
        <v>0.04</v>
      </c>
      <c r="R28" s="233" t="s">
        <v>506</v>
      </c>
      <c r="S28" s="233" t="s">
        <v>154</v>
      </c>
      <c r="T28" s="234" t="s">
        <v>154</v>
      </c>
      <c r="U28" s="220">
        <v>0.17299999999999999</v>
      </c>
      <c r="V28" s="220">
        <f>ROUND(E28*U28,2)</f>
        <v>3.46</v>
      </c>
      <c r="W28" s="220"/>
      <c r="X28" s="220" t="s">
        <v>177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338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5" t="s">
        <v>519</v>
      </c>
      <c r="D29" s="244"/>
      <c r="E29" s="245">
        <v>20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180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>
        <v>9</v>
      </c>
      <c r="B30" s="229" t="s">
        <v>520</v>
      </c>
      <c r="C30" s="239" t="s">
        <v>521</v>
      </c>
      <c r="D30" s="230" t="s">
        <v>206</v>
      </c>
      <c r="E30" s="231">
        <v>7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15</v>
      </c>
      <c r="M30" s="233">
        <f>G30*(1+L30/100)</f>
        <v>0</v>
      </c>
      <c r="N30" s="233">
        <v>0</v>
      </c>
      <c r="O30" s="233">
        <f>ROUND(E30*N30,2)</f>
        <v>0</v>
      </c>
      <c r="P30" s="233">
        <v>4.9699999999999996E-3</v>
      </c>
      <c r="Q30" s="233">
        <f>ROUND(E30*P30,2)</f>
        <v>0.03</v>
      </c>
      <c r="R30" s="233" t="s">
        <v>506</v>
      </c>
      <c r="S30" s="233" t="s">
        <v>154</v>
      </c>
      <c r="T30" s="234" t="s">
        <v>154</v>
      </c>
      <c r="U30" s="220">
        <v>0.20399999999999999</v>
      </c>
      <c r="V30" s="220">
        <f>ROUND(E30*U30,2)</f>
        <v>1.43</v>
      </c>
      <c r="W30" s="220"/>
      <c r="X30" s="220" t="s">
        <v>177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338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5" t="s">
        <v>522</v>
      </c>
      <c r="D31" s="244"/>
      <c r="E31" s="245">
        <v>7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180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10</v>
      </c>
      <c r="B32" s="249" t="s">
        <v>523</v>
      </c>
      <c r="C32" s="258" t="s">
        <v>524</v>
      </c>
      <c r="D32" s="250" t="s">
        <v>206</v>
      </c>
      <c r="E32" s="251">
        <v>20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15</v>
      </c>
      <c r="M32" s="253">
        <f>G32*(1+L32/100)</f>
        <v>0</v>
      </c>
      <c r="N32" s="253">
        <v>0</v>
      </c>
      <c r="O32" s="253">
        <f>ROUND(E32*N32,2)</f>
        <v>0</v>
      </c>
      <c r="P32" s="253">
        <v>2.3000000000000001E-4</v>
      </c>
      <c r="Q32" s="253">
        <f>ROUND(E32*P32,2)</f>
        <v>0</v>
      </c>
      <c r="R32" s="253" t="s">
        <v>506</v>
      </c>
      <c r="S32" s="253" t="s">
        <v>154</v>
      </c>
      <c r="T32" s="254" t="s">
        <v>154</v>
      </c>
      <c r="U32" s="220">
        <v>7.1999999999999995E-2</v>
      </c>
      <c r="V32" s="220">
        <f>ROUND(E32*U32,2)</f>
        <v>1.44</v>
      </c>
      <c r="W32" s="220"/>
      <c r="X32" s="220" t="s">
        <v>177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338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11</v>
      </c>
      <c r="B33" s="249" t="s">
        <v>525</v>
      </c>
      <c r="C33" s="258" t="s">
        <v>526</v>
      </c>
      <c r="D33" s="250" t="s">
        <v>527</v>
      </c>
      <c r="E33" s="251">
        <v>2</v>
      </c>
      <c r="F33" s="252"/>
      <c r="G33" s="253">
        <f>ROUND(E33*F33,2)</f>
        <v>0</v>
      </c>
      <c r="H33" s="252"/>
      <c r="I33" s="253">
        <f>ROUND(E33*H33,2)</f>
        <v>0</v>
      </c>
      <c r="J33" s="252"/>
      <c r="K33" s="253">
        <f>ROUND(E33*J33,2)</f>
        <v>0</v>
      </c>
      <c r="L33" s="253">
        <v>15</v>
      </c>
      <c r="M33" s="253">
        <f>G33*(1+L33/100)</f>
        <v>0</v>
      </c>
      <c r="N33" s="253">
        <v>0</v>
      </c>
      <c r="O33" s="253">
        <f>ROUND(E33*N33,2)</f>
        <v>0</v>
      </c>
      <c r="P33" s="253">
        <v>5.2999999999999998E-4</v>
      </c>
      <c r="Q33" s="253">
        <f>ROUND(E33*P33,2)</f>
        <v>0</v>
      </c>
      <c r="R33" s="253" t="s">
        <v>506</v>
      </c>
      <c r="S33" s="253" t="s">
        <v>154</v>
      </c>
      <c r="T33" s="254" t="s">
        <v>154</v>
      </c>
      <c r="U33" s="220">
        <v>6.2E-2</v>
      </c>
      <c r="V33" s="220">
        <f>ROUND(E33*U33,2)</f>
        <v>0.12</v>
      </c>
      <c r="W33" s="220"/>
      <c r="X33" s="220" t="s">
        <v>177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338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12</v>
      </c>
      <c r="B34" s="249" t="s">
        <v>528</v>
      </c>
      <c r="C34" s="258" t="s">
        <v>529</v>
      </c>
      <c r="D34" s="250" t="s">
        <v>527</v>
      </c>
      <c r="E34" s="251">
        <v>2</v>
      </c>
      <c r="F34" s="252"/>
      <c r="G34" s="253">
        <f>ROUND(E34*F34,2)</f>
        <v>0</v>
      </c>
      <c r="H34" s="252"/>
      <c r="I34" s="253">
        <f>ROUND(E34*H34,2)</f>
        <v>0</v>
      </c>
      <c r="J34" s="252"/>
      <c r="K34" s="253">
        <f>ROUND(E34*J34,2)</f>
        <v>0</v>
      </c>
      <c r="L34" s="253">
        <v>15</v>
      </c>
      <c r="M34" s="253">
        <f>G34*(1+L34/100)</f>
        <v>0</v>
      </c>
      <c r="N34" s="253">
        <v>0</v>
      </c>
      <c r="O34" s="253">
        <f>ROUND(E34*N34,2)</f>
        <v>0</v>
      </c>
      <c r="P34" s="253">
        <v>5.4900000000000001E-3</v>
      </c>
      <c r="Q34" s="253">
        <f>ROUND(E34*P34,2)</f>
        <v>0.01</v>
      </c>
      <c r="R34" s="253" t="s">
        <v>506</v>
      </c>
      <c r="S34" s="253" t="s">
        <v>154</v>
      </c>
      <c r="T34" s="254" t="s">
        <v>154</v>
      </c>
      <c r="U34" s="220">
        <v>6.2E-2</v>
      </c>
      <c r="V34" s="220">
        <f>ROUND(E34*U34,2)</f>
        <v>0.12</v>
      </c>
      <c r="W34" s="220"/>
      <c r="X34" s="220" t="s">
        <v>177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338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28">
        <v>13</v>
      </c>
      <c r="B35" s="229" t="s">
        <v>530</v>
      </c>
      <c r="C35" s="239" t="s">
        <v>531</v>
      </c>
      <c r="D35" s="230" t="s">
        <v>381</v>
      </c>
      <c r="E35" s="231">
        <v>9.4030000000000002E-2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15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 t="s">
        <v>506</v>
      </c>
      <c r="S35" s="233" t="s">
        <v>154</v>
      </c>
      <c r="T35" s="234" t="s">
        <v>154</v>
      </c>
      <c r="U35" s="220">
        <v>4.93</v>
      </c>
      <c r="V35" s="220">
        <f>ROUND(E35*U35,2)</f>
        <v>0.46</v>
      </c>
      <c r="W35" s="220"/>
      <c r="X35" s="220" t="s">
        <v>177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338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6" t="s">
        <v>532</v>
      </c>
      <c r="D36" s="246"/>
      <c r="E36" s="246"/>
      <c r="F36" s="246"/>
      <c r="G36" s="246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201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14</v>
      </c>
      <c r="B37" s="249" t="s">
        <v>533</v>
      </c>
      <c r="C37" s="258" t="s">
        <v>534</v>
      </c>
      <c r="D37" s="250" t="s">
        <v>535</v>
      </c>
      <c r="E37" s="251">
        <v>1</v>
      </c>
      <c r="F37" s="252"/>
      <c r="G37" s="253">
        <f>ROUND(E37*F37,2)</f>
        <v>0</v>
      </c>
      <c r="H37" s="252"/>
      <c r="I37" s="253">
        <f>ROUND(E37*H37,2)</f>
        <v>0</v>
      </c>
      <c r="J37" s="252"/>
      <c r="K37" s="253">
        <f>ROUND(E37*J37,2)</f>
        <v>0</v>
      </c>
      <c r="L37" s="253">
        <v>15</v>
      </c>
      <c r="M37" s="253">
        <f>G37*(1+L37/100)</f>
        <v>0</v>
      </c>
      <c r="N37" s="253">
        <v>0</v>
      </c>
      <c r="O37" s="253">
        <f>ROUND(E37*N37,2)</f>
        <v>0</v>
      </c>
      <c r="P37" s="253">
        <v>1.933E-2</v>
      </c>
      <c r="Q37" s="253">
        <f>ROUND(E37*P37,2)</f>
        <v>0.02</v>
      </c>
      <c r="R37" s="253" t="s">
        <v>506</v>
      </c>
      <c r="S37" s="253" t="s">
        <v>154</v>
      </c>
      <c r="T37" s="254" t="s">
        <v>154</v>
      </c>
      <c r="U37" s="220">
        <v>0.59</v>
      </c>
      <c r="V37" s="220">
        <f>ROUND(E37*U37,2)</f>
        <v>0.59</v>
      </c>
      <c r="W37" s="220"/>
      <c r="X37" s="220" t="s">
        <v>177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338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15</v>
      </c>
      <c r="B38" s="249" t="s">
        <v>536</v>
      </c>
      <c r="C38" s="258" t="s">
        <v>537</v>
      </c>
      <c r="D38" s="250" t="s">
        <v>535</v>
      </c>
      <c r="E38" s="251">
        <v>2</v>
      </c>
      <c r="F38" s="252"/>
      <c r="G38" s="253">
        <f>ROUND(E38*F38,2)</f>
        <v>0</v>
      </c>
      <c r="H38" s="252"/>
      <c r="I38" s="253">
        <f>ROUND(E38*H38,2)</f>
        <v>0</v>
      </c>
      <c r="J38" s="252"/>
      <c r="K38" s="253">
        <f>ROUND(E38*J38,2)</f>
        <v>0</v>
      </c>
      <c r="L38" s="253">
        <v>15</v>
      </c>
      <c r="M38" s="253">
        <f>G38*(1+L38/100)</f>
        <v>0</v>
      </c>
      <c r="N38" s="253">
        <v>0</v>
      </c>
      <c r="O38" s="253">
        <f>ROUND(E38*N38,2)</f>
        <v>0</v>
      </c>
      <c r="P38" s="253">
        <v>1.9460000000000002E-2</v>
      </c>
      <c r="Q38" s="253">
        <f>ROUND(E38*P38,2)</f>
        <v>0.04</v>
      </c>
      <c r="R38" s="253" t="s">
        <v>506</v>
      </c>
      <c r="S38" s="253" t="s">
        <v>154</v>
      </c>
      <c r="T38" s="254" t="s">
        <v>154</v>
      </c>
      <c r="U38" s="220">
        <v>0.38200000000000001</v>
      </c>
      <c r="V38" s="220">
        <f>ROUND(E38*U38,2)</f>
        <v>0.76</v>
      </c>
      <c r="W38" s="220"/>
      <c r="X38" s="220" t="s">
        <v>177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338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16</v>
      </c>
      <c r="B39" s="249" t="s">
        <v>538</v>
      </c>
      <c r="C39" s="258" t="s">
        <v>539</v>
      </c>
      <c r="D39" s="250" t="s">
        <v>527</v>
      </c>
      <c r="E39" s="251">
        <v>1</v>
      </c>
      <c r="F39" s="252"/>
      <c r="G39" s="253">
        <f>ROUND(E39*F39,2)</f>
        <v>0</v>
      </c>
      <c r="H39" s="252"/>
      <c r="I39" s="253">
        <f>ROUND(E39*H39,2)</f>
        <v>0</v>
      </c>
      <c r="J39" s="252"/>
      <c r="K39" s="253">
        <f>ROUND(E39*J39,2)</f>
        <v>0</v>
      </c>
      <c r="L39" s="253">
        <v>15</v>
      </c>
      <c r="M39" s="253">
        <f>G39*(1+L39/100)</f>
        <v>0</v>
      </c>
      <c r="N39" s="253">
        <v>0</v>
      </c>
      <c r="O39" s="253">
        <f>ROUND(E39*N39,2)</f>
        <v>0</v>
      </c>
      <c r="P39" s="253">
        <v>0</v>
      </c>
      <c r="Q39" s="253">
        <f>ROUND(E39*P39,2)</f>
        <v>0</v>
      </c>
      <c r="R39" s="253" t="s">
        <v>506</v>
      </c>
      <c r="S39" s="253" t="s">
        <v>154</v>
      </c>
      <c r="T39" s="254" t="s">
        <v>154</v>
      </c>
      <c r="U39" s="220">
        <v>8.1000000000000003E-2</v>
      </c>
      <c r="V39" s="220">
        <f>ROUND(E39*U39,2)</f>
        <v>0.08</v>
      </c>
      <c r="W39" s="220"/>
      <c r="X39" s="220" t="s">
        <v>177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338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17</v>
      </c>
      <c r="B40" s="249" t="s">
        <v>540</v>
      </c>
      <c r="C40" s="258" t="s">
        <v>541</v>
      </c>
      <c r="D40" s="250" t="s">
        <v>535</v>
      </c>
      <c r="E40" s="251">
        <v>1</v>
      </c>
      <c r="F40" s="252"/>
      <c r="G40" s="253">
        <f>ROUND(E40*F40,2)</f>
        <v>0</v>
      </c>
      <c r="H40" s="252"/>
      <c r="I40" s="253">
        <f>ROUND(E40*H40,2)</f>
        <v>0</v>
      </c>
      <c r="J40" s="252"/>
      <c r="K40" s="253">
        <f>ROUND(E40*J40,2)</f>
        <v>0</v>
      </c>
      <c r="L40" s="253">
        <v>15</v>
      </c>
      <c r="M40" s="253">
        <f>G40*(1+L40/100)</f>
        <v>0</v>
      </c>
      <c r="N40" s="253">
        <v>0</v>
      </c>
      <c r="O40" s="253">
        <f>ROUND(E40*N40,2)</f>
        <v>0</v>
      </c>
      <c r="P40" s="253">
        <v>3.2899999999999999E-2</v>
      </c>
      <c r="Q40" s="253">
        <f>ROUND(E40*P40,2)</f>
        <v>0.03</v>
      </c>
      <c r="R40" s="253" t="s">
        <v>506</v>
      </c>
      <c r="S40" s="253" t="s">
        <v>154</v>
      </c>
      <c r="T40" s="254" t="s">
        <v>154</v>
      </c>
      <c r="U40" s="220">
        <v>0.432</v>
      </c>
      <c r="V40" s="220">
        <f>ROUND(E40*U40,2)</f>
        <v>0.43</v>
      </c>
      <c r="W40" s="220"/>
      <c r="X40" s="220" t="s">
        <v>177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338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28">
        <v>18</v>
      </c>
      <c r="B41" s="229" t="s">
        <v>542</v>
      </c>
      <c r="C41" s="239" t="s">
        <v>543</v>
      </c>
      <c r="D41" s="230" t="s">
        <v>381</v>
      </c>
      <c r="E41" s="231">
        <v>9.5829999999999999E-2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15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 t="s">
        <v>506</v>
      </c>
      <c r="S41" s="233" t="s">
        <v>154</v>
      </c>
      <c r="T41" s="234" t="s">
        <v>154</v>
      </c>
      <c r="U41" s="220">
        <v>4.7720000000000002</v>
      </c>
      <c r="V41" s="220">
        <f>ROUND(E41*U41,2)</f>
        <v>0.46</v>
      </c>
      <c r="W41" s="220"/>
      <c r="X41" s="220" t="s">
        <v>177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338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6" t="s">
        <v>532</v>
      </c>
      <c r="D42" s="246"/>
      <c r="E42" s="246"/>
      <c r="F42" s="246"/>
      <c r="G42" s="246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201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19</v>
      </c>
      <c r="B43" s="249" t="s">
        <v>544</v>
      </c>
      <c r="C43" s="258" t="s">
        <v>545</v>
      </c>
      <c r="D43" s="250" t="s">
        <v>535</v>
      </c>
      <c r="E43" s="251">
        <v>3</v>
      </c>
      <c r="F43" s="252"/>
      <c r="G43" s="253">
        <f>ROUND(E43*F43,2)</f>
        <v>0</v>
      </c>
      <c r="H43" s="252"/>
      <c r="I43" s="253">
        <f>ROUND(E43*H43,2)</f>
        <v>0</v>
      </c>
      <c r="J43" s="252"/>
      <c r="K43" s="253">
        <f>ROUND(E43*J43,2)</f>
        <v>0</v>
      </c>
      <c r="L43" s="253">
        <v>15</v>
      </c>
      <c r="M43" s="253">
        <f>G43*(1+L43/100)</f>
        <v>0</v>
      </c>
      <c r="N43" s="253">
        <v>0</v>
      </c>
      <c r="O43" s="253">
        <f>ROUND(E43*N43,2)</f>
        <v>0</v>
      </c>
      <c r="P43" s="253">
        <v>1.56E-3</v>
      </c>
      <c r="Q43" s="253">
        <f>ROUND(E43*P43,2)</f>
        <v>0</v>
      </c>
      <c r="R43" s="253" t="s">
        <v>506</v>
      </c>
      <c r="S43" s="253" t="s">
        <v>154</v>
      </c>
      <c r="T43" s="254" t="s">
        <v>154</v>
      </c>
      <c r="U43" s="220">
        <v>0.217</v>
      </c>
      <c r="V43" s="220">
        <f>ROUND(E43*U43,2)</f>
        <v>0.65</v>
      </c>
      <c r="W43" s="220"/>
      <c r="X43" s="220" t="s">
        <v>177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338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22" t="s">
        <v>149</v>
      </c>
      <c r="B44" s="223" t="s">
        <v>95</v>
      </c>
      <c r="C44" s="238" t="s">
        <v>96</v>
      </c>
      <c r="D44" s="224"/>
      <c r="E44" s="225"/>
      <c r="F44" s="226"/>
      <c r="G44" s="226">
        <f>SUMIF(AG45:AG74,"&lt;&gt;NOR",G45:G74)</f>
        <v>0</v>
      </c>
      <c r="H44" s="226"/>
      <c r="I44" s="226">
        <f>SUM(I45:I74)</f>
        <v>0</v>
      </c>
      <c r="J44" s="226"/>
      <c r="K44" s="226">
        <f>SUM(K45:K74)</f>
        <v>0</v>
      </c>
      <c r="L44" s="226"/>
      <c r="M44" s="226">
        <f>SUM(M45:M74)</f>
        <v>0</v>
      </c>
      <c r="N44" s="226"/>
      <c r="O44" s="226">
        <f>SUM(O45:O74)</f>
        <v>0.03</v>
      </c>
      <c r="P44" s="226"/>
      <c r="Q44" s="226">
        <f>SUM(Q45:Q74)</f>
        <v>0</v>
      </c>
      <c r="R44" s="226"/>
      <c r="S44" s="226"/>
      <c r="T44" s="227"/>
      <c r="U44" s="221"/>
      <c r="V44" s="221">
        <f>SUM(V45:V74)</f>
        <v>14.940000000000001</v>
      </c>
      <c r="W44" s="221"/>
      <c r="X44" s="221"/>
      <c r="AG44" t="s">
        <v>150</v>
      </c>
    </row>
    <row r="45" spans="1:60" outlineLevel="1" x14ac:dyDescent="0.2">
      <c r="A45" s="228">
        <v>20</v>
      </c>
      <c r="B45" s="229" t="s">
        <v>546</v>
      </c>
      <c r="C45" s="239" t="s">
        <v>547</v>
      </c>
      <c r="D45" s="230" t="s">
        <v>527</v>
      </c>
      <c r="E45" s="231">
        <v>1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15</v>
      </c>
      <c r="M45" s="233">
        <f>G45*(1+L45/100)</f>
        <v>0</v>
      </c>
      <c r="N45" s="233">
        <v>7.3999999999999999E-4</v>
      </c>
      <c r="O45" s="233">
        <f>ROUND(E45*N45,2)</f>
        <v>0</v>
      </c>
      <c r="P45" s="233">
        <v>0</v>
      </c>
      <c r="Q45" s="233">
        <f>ROUND(E45*P45,2)</f>
        <v>0</v>
      </c>
      <c r="R45" s="233" t="s">
        <v>506</v>
      </c>
      <c r="S45" s="233" t="s">
        <v>154</v>
      </c>
      <c r="T45" s="234" t="s">
        <v>154</v>
      </c>
      <c r="U45" s="220">
        <v>0.92300000000000004</v>
      </c>
      <c r="V45" s="220">
        <f>ROUND(E45*U45,2)</f>
        <v>0.92</v>
      </c>
      <c r="W45" s="220"/>
      <c r="X45" s="220" t="s">
        <v>177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338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40" t="s">
        <v>548</v>
      </c>
      <c r="D46" s="236"/>
      <c r="E46" s="236"/>
      <c r="F46" s="236"/>
      <c r="G46" s="236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159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>
        <v>21</v>
      </c>
      <c r="B47" s="229" t="s">
        <v>549</v>
      </c>
      <c r="C47" s="239" t="s">
        <v>550</v>
      </c>
      <c r="D47" s="230" t="s">
        <v>527</v>
      </c>
      <c r="E47" s="231">
        <v>1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15</v>
      </c>
      <c r="M47" s="233">
        <f>G47*(1+L47/100)</f>
        <v>0</v>
      </c>
      <c r="N47" s="233">
        <v>1.265E-2</v>
      </c>
      <c r="O47" s="233">
        <f>ROUND(E47*N47,2)</f>
        <v>0.01</v>
      </c>
      <c r="P47" s="233">
        <v>0</v>
      </c>
      <c r="Q47" s="233">
        <f>ROUND(E47*P47,2)</f>
        <v>0</v>
      </c>
      <c r="R47" s="233" t="s">
        <v>506</v>
      </c>
      <c r="S47" s="233" t="s">
        <v>154</v>
      </c>
      <c r="T47" s="234" t="s">
        <v>154</v>
      </c>
      <c r="U47" s="220">
        <v>0.50600000000000001</v>
      </c>
      <c r="V47" s="220">
        <f>ROUND(E47*U47,2)</f>
        <v>0.51</v>
      </c>
      <c r="W47" s="220"/>
      <c r="X47" s="220" t="s">
        <v>177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338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40" t="s">
        <v>548</v>
      </c>
      <c r="D48" s="236"/>
      <c r="E48" s="236"/>
      <c r="F48" s="236"/>
      <c r="G48" s="236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159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>
        <v>22</v>
      </c>
      <c r="B49" s="229" t="s">
        <v>551</v>
      </c>
      <c r="C49" s="239" t="s">
        <v>552</v>
      </c>
      <c r="D49" s="230" t="s">
        <v>527</v>
      </c>
      <c r="E49" s="231">
        <v>2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15</v>
      </c>
      <c r="M49" s="233">
        <f>G49*(1+L49/100)</f>
        <v>0</v>
      </c>
      <c r="N49" s="233">
        <v>6.7499999999999999E-3</v>
      </c>
      <c r="O49" s="233">
        <f>ROUND(E49*N49,2)</f>
        <v>0.01</v>
      </c>
      <c r="P49" s="233">
        <v>0</v>
      </c>
      <c r="Q49" s="233">
        <f>ROUND(E49*P49,2)</f>
        <v>0</v>
      </c>
      <c r="R49" s="233" t="s">
        <v>506</v>
      </c>
      <c r="S49" s="233" t="s">
        <v>154</v>
      </c>
      <c r="T49" s="234" t="s">
        <v>154</v>
      </c>
      <c r="U49" s="220">
        <v>0.70899999999999996</v>
      </c>
      <c r="V49" s="220">
        <f>ROUND(E49*U49,2)</f>
        <v>1.42</v>
      </c>
      <c r="W49" s="220"/>
      <c r="X49" s="220" t="s">
        <v>177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338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40" t="s">
        <v>548</v>
      </c>
      <c r="D50" s="236"/>
      <c r="E50" s="236"/>
      <c r="F50" s="236"/>
      <c r="G50" s="236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159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>
        <v>23</v>
      </c>
      <c r="B51" s="229" t="s">
        <v>553</v>
      </c>
      <c r="C51" s="239" t="s">
        <v>554</v>
      </c>
      <c r="D51" s="230" t="s">
        <v>206</v>
      </c>
      <c r="E51" s="231">
        <v>15.5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15</v>
      </c>
      <c r="M51" s="233">
        <f>G51*(1+L51/100)</f>
        <v>0</v>
      </c>
      <c r="N51" s="233">
        <v>4.6999999999999999E-4</v>
      </c>
      <c r="O51" s="233">
        <f>ROUND(E51*N51,2)</f>
        <v>0.01</v>
      </c>
      <c r="P51" s="233">
        <v>0</v>
      </c>
      <c r="Q51" s="233">
        <f>ROUND(E51*P51,2)</f>
        <v>0</v>
      </c>
      <c r="R51" s="233" t="s">
        <v>506</v>
      </c>
      <c r="S51" s="233" t="s">
        <v>154</v>
      </c>
      <c r="T51" s="234" t="s">
        <v>154</v>
      </c>
      <c r="U51" s="220">
        <v>0.35899999999999999</v>
      </c>
      <c r="V51" s="220">
        <f>ROUND(E51*U51,2)</f>
        <v>5.56</v>
      </c>
      <c r="W51" s="220"/>
      <c r="X51" s="220" t="s">
        <v>177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338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6" t="s">
        <v>555</v>
      </c>
      <c r="D52" s="246"/>
      <c r="E52" s="246"/>
      <c r="F52" s="246"/>
      <c r="G52" s="246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201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8"/>
      <c r="B53" s="219"/>
      <c r="C53" s="257" t="s">
        <v>556</v>
      </c>
      <c r="D53" s="247"/>
      <c r="E53" s="247"/>
      <c r="F53" s="247"/>
      <c r="G53" s="247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159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>
        <v>24</v>
      </c>
      <c r="B54" s="229" t="s">
        <v>557</v>
      </c>
      <c r="C54" s="239" t="s">
        <v>558</v>
      </c>
      <c r="D54" s="230" t="s">
        <v>206</v>
      </c>
      <c r="E54" s="231">
        <v>1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15</v>
      </c>
      <c r="M54" s="233">
        <f>G54*(1+L54/100)</f>
        <v>0</v>
      </c>
      <c r="N54" s="233">
        <v>1.5200000000000001E-3</v>
      </c>
      <c r="O54" s="233">
        <f>ROUND(E54*N54,2)</f>
        <v>0</v>
      </c>
      <c r="P54" s="233">
        <v>0</v>
      </c>
      <c r="Q54" s="233">
        <f>ROUND(E54*P54,2)</f>
        <v>0</v>
      </c>
      <c r="R54" s="233" t="s">
        <v>506</v>
      </c>
      <c r="S54" s="233" t="s">
        <v>154</v>
      </c>
      <c r="T54" s="234" t="s">
        <v>154</v>
      </c>
      <c r="U54" s="220">
        <v>1.173</v>
      </c>
      <c r="V54" s="220">
        <f>ROUND(E54*U54,2)</f>
        <v>1.17</v>
      </c>
      <c r="W54" s="220"/>
      <c r="X54" s="220" t="s">
        <v>177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338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6" t="s">
        <v>555</v>
      </c>
      <c r="D55" s="246"/>
      <c r="E55" s="246"/>
      <c r="F55" s="246"/>
      <c r="G55" s="246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1"/>
      <c r="Z55" s="211"/>
      <c r="AA55" s="211"/>
      <c r="AB55" s="211"/>
      <c r="AC55" s="211"/>
      <c r="AD55" s="211"/>
      <c r="AE55" s="211"/>
      <c r="AF55" s="211"/>
      <c r="AG55" s="211" t="s">
        <v>201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57" t="s">
        <v>556</v>
      </c>
      <c r="D56" s="247"/>
      <c r="E56" s="247"/>
      <c r="F56" s="247"/>
      <c r="G56" s="247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>
        <v>25</v>
      </c>
      <c r="B57" s="229" t="s">
        <v>559</v>
      </c>
      <c r="C57" s="239" t="s">
        <v>560</v>
      </c>
      <c r="D57" s="230" t="s">
        <v>206</v>
      </c>
      <c r="E57" s="231">
        <v>3.5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15</v>
      </c>
      <c r="M57" s="233">
        <f>G57*(1+L57/100)</f>
        <v>0</v>
      </c>
      <c r="N57" s="233">
        <v>1.31E-3</v>
      </c>
      <c r="O57" s="233">
        <f>ROUND(E57*N57,2)</f>
        <v>0</v>
      </c>
      <c r="P57" s="233">
        <v>0</v>
      </c>
      <c r="Q57" s="233">
        <f>ROUND(E57*P57,2)</f>
        <v>0</v>
      </c>
      <c r="R57" s="233" t="s">
        <v>506</v>
      </c>
      <c r="S57" s="233" t="s">
        <v>154</v>
      </c>
      <c r="T57" s="234" t="s">
        <v>154</v>
      </c>
      <c r="U57" s="220">
        <v>0.79700000000000004</v>
      </c>
      <c r="V57" s="220">
        <f>ROUND(E57*U57,2)</f>
        <v>2.79</v>
      </c>
      <c r="W57" s="220"/>
      <c r="X57" s="220" t="s">
        <v>177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338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6" t="s">
        <v>555</v>
      </c>
      <c r="D58" s="246"/>
      <c r="E58" s="246"/>
      <c r="F58" s="246"/>
      <c r="G58" s="246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201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7" t="s">
        <v>561</v>
      </c>
      <c r="D59" s="247"/>
      <c r="E59" s="247"/>
      <c r="F59" s="247"/>
      <c r="G59" s="247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159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7" t="s">
        <v>562</v>
      </c>
      <c r="D60" s="247"/>
      <c r="E60" s="247"/>
      <c r="F60" s="247"/>
      <c r="G60" s="247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159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5" t="s">
        <v>563</v>
      </c>
      <c r="D61" s="244"/>
      <c r="E61" s="245">
        <v>3.5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180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>
        <v>26</v>
      </c>
      <c r="B62" s="229" t="s">
        <v>564</v>
      </c>
      <c r="C62" s="239" t="s">
        <v>565</v>
      </c>
      <c r="D62" s="230" t="s">
        <v>527</v>
      </c>
      <c r="E62" s="231">
        <v>3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15</v>
      </c>
      <c r="M62" s="233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3" t="s">
        <v>506</v>
      </c>
      <c r="S62" s="233" t="s">
        <v>154</v>
      </c>
      <c r="T62" s="234" t="s">
        <v>154</v>
      </c>
      <c r="U62" s="220">
        <v>0.157</v>
      </c>
      <c r="V62" s="220">
        <f>ROUND(E62*U62,2)</f>
        <v>0.47</v>
      </c>
      <c r="W62" s="220"/>
      <c r="X62" s="220" t="s">
        <v>177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338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6" t="s">
        <v>566</v>
      </c>
      <c r="D63" s="246"/>
      <c r="E63" s="246"/>
      <c r="F63" s="246"/>
      <c r="G63" s="246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201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>
        <v>27</v>
      </c>
      <c r="B64" s="229" t="s">
        <v>567</v>
      </c>
      <c r="C64" s="239" t="s">
        <v>568</v>
      </c>
      <c r="D64" s="230" t="s">
        <v>527</v>
      </c>
      <c r="E64" s="231">
        <v>2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15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 t="s">
        <v>506</v>
      </c>
      <c r="S64" s="233" t="s">
        <v>154</v>
      </c>
      <c r="T64" s="234" t="s">
        <v>154</v>
      </c>
      <c r="U64" s="220">
        <v>0.17399999999999999</v>
      </c>
      <c r="V64" s="220">
        <f>ROUND(E64*U64,2)</f>
        <v>0.35</v>
      </c>
      <c r="W64" s="220"/>
      <c r="X64" s="220" t="s">
        <v>177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338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6" t="s">
        <v>566</v>
      </c>
      <c r="D65" s="246"/>
      <c r="E65" s="246"/>
      <c r="F65" s="246"/>
      <c r="G65" s="246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201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>
        <v>28</v>
      </c>
      <c r="B66" s="229" t="s">
        <v>569</v>
      </c>
      <c r="C66" s="239" t="s">
        <v>570</v>
      </c>
      <c r="D66" s="230" t="s">
        <v>527</v>
      </c>
      <c r="E66" s="231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15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 t="s">
        <v>506</v>
      </c>
      <c r="S66" s="233" t="s">
        <v>154</v>
      </c>
      <c r="T66" s="234" t="s">
        <v>154</v>
      </c>
      <c r="U66" s="220">
        <v>0.25900000000000001</v>
      </c>
      <c r="V66" s="220">
        <f>ROUND(E66*U66,2)</f>
        <v>0.26</v>
      </c>
      <c r="W66" s="220"/>
      <c r="X66" s="220" t="s">
        <v>177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338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6" t="s">
        <v>566</v>
      </c>
      <c r="D67" s="246"/>
      <c r="E67" s="246"/>
      <c r="F67" s="246"/>
      <c r="G67" s="246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201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>
        <v>29</v>
      </c>
      <c r="B68" s="229" t="s">
        <v>571</v>
      </c>
      <c r="C68" s="239" t="s">
        <v>572</v>
      </c>
      <c r="D68" s="230" t="s">
        <v>206</v>
      </c>
      <c r="E68" s="231">
        <v>20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15</v>
      </c>
      <c r="M68" s="233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3" t="s">
        <v>506</v>
      </c>
      <c r="S68" s="233" t="s">
        <v>154</v>
      </c>
      <c r="T68" s="234" t="s">
        <v>154</v>
      </c>
      <c r="U68" s="220">
        <v>4.8000000000000001E-2</v>
      </c>
      <c r="V68" s="220">
        <f>ROUND(E68*U68,2)</f>
        <v>0.96</v>
      </c>
      <c r="W68" s="220"/>
      <c r="X68" s="220" t="s">
        <v>177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338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5" t="s">
        <v>573</v>
      </c>
      <c r="D69" s="244"/>
      <c r="E69" s="245">
        <v>20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180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30</v>
      </c>
      <c r="B70" s="249" t="s">
        <v>574</v>
      </c>
      <c r="C70" s="258" t="s">
        <v>575</v>
      </c>
      <c r="D70" s="250" t="s">
        <v>527</v>
      </c>
      <c r="E70" s="251">
        <v>2</v>
      </c>
      <c r="F70" s="252"/>
      <c r="G70" s="253">
        <f>ROUND(E70*F70,2)</f>
        <v>0</v>
      </c>
      <c r="H70" s="252"/>
      <c r="I70" s="253">
        <f>ROUND(E70*H70,2)</f>
        <v>0</v>
      </c>
      <c r="J70" s="252"/>
      <c r="K70" s="253">
        <f>ROUND(E70*J70,2)</f>
        <v>0</v>
      </c>
      <c r="L70" s="253">
        <v>15</v>
      </c>
      <c r="M70" s="253">
        <f>G70*(1+L70/100)</f>
        <v>0</v>
      </c>
      <c r="N70" s="253">
        <v>1.3999999999999999E-4</v>
      </c>
      <c r="O70" s="253">
        <f>ROUND(E70*N70,2)</f>
        <v>0</v>
      </c>
      <c r="P70" s="253">
        <v>0</v>
      </c>
      <c r="Q70" s="253">
        <f>ROUND(E70*P70,2)</f>
        <v>0</v>
      </c>
      <c r="R70" s="253" t="s">
        <v>506</v>
      </c>
      <c r="S70" s="253" t="s">
        <v>154</v>
      </c>
      <c r="T70" s="254" t="s">
        <v>154</v>
      </c>
      <c r="U70" s="220">
        <v>0.23699999999999999</v>
      </c>
      <c r="V70" s="220">
        <f>ROUND(E70*U70,2)</f>
        <v>0.47</v>
      </c>
      <c r="W70" s="220"/>
      <c r="X70" s="220" t="s">
        <v>177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338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>
        <v>31</v>
      </c>
      <c r="B71" s="229" t="s">
        <v>576</v>
      </c>
      <c r="C71" s="239" t="s">
        <v>577</v>
      </c>
      <c r="D71" s="230" t="s">
        <v>381</v>
      </c>
      <c r="E71" s="231">
        <v>4.0919999999999998E-2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15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 t="s">
        <v>506</v>
      </c>
      <c r="S71" s="233" t="s">
        <v>154</v>
      </c>
      <c r="T71" s="234" t="s">
        <v>154</v>
      </c>
      <c r="U71" s="220">
        <v>1.575</v>
      </c>
      <c r="V71" s="220">
        <f>ROUND(E71*U71,2)</f>
        <v>0.06</v>
      </c>
      <c r="W71" s="220"/>
      <c r="X71" s="220" t="s">
        <v>177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338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6" t="s">
        <v>578</v>
      </c>
      <c r="D72" s="246"/>
      <c r="E72" s="246"/>
      <c r="F72" s="246"/>
      <c r="G72" s="246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201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>
        <v>32</v>
      </c>
      <c r="B73" s="229" t="s">
        <v>579</v>
      </c>
      <c r="C73" s="239" t="s">
        <v>580</v>
      </c>
      <c r="D73" s="230" t="s">
        <v>527</v>
      </c>
      <c r="E73" s="231">
        <v>2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15</v>
      </c>
      <c r="M73" s="233">
        <f>G73*(1+L73/100)</f>
        <v>0</v>
      </c>
      <c r="N73" s="233">
        <v>1.8000000000000001E-4</v>
      </c>
      <c r="O73" s="233">
        <f>ROUND(E73*N73,2)</f>
        <v>0</v>
      </c>
      <c r="P73" s="233">
        <v>0</v>
      </c>
      <c r="Q73" s="233">
        <f>ROUND(E73*P73,2)</f>
        <v>0</v>
      </c>
      <c r="R73" s="233" t="s">
        <v>407</v>
      </c>
      <c r="S73" s="233" t="s">
        <v>154</v>
      </c>
      <c r="T73" s="234" t="s">
        <v>154</v>
      </c>
      <c r="U73" s="220">
        <v>0</v>
      </c>
      <c r="V73" s="220">
        <f>ROUND(E73*U73,2)</f>
        <v>0</v>
      </c>
      <c r="W73" s="220"/>
      <c r="X73" s="220" t="s">
        <v>408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581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5" t="s">
        <v>582</v>
      </c>
      <c r="D74" s="244"/>
      <c r="E74" s="245">
        <v>2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180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22" t="s">
        <v>149</v>
      </c>
      <c r="B75" s="223" t="s">
        <v>97</v>
      </c>
      <c r="C75" s="238" t="s">
        <v>98</v>
      </c>
      <c r="D75" s="224"/>
      <c r="E75" s="225"/>
      <c r="F75" s="226"/>
      <c r="G75" s="226">
        <f>SUMIF(AG76:AG108,"&lt;&gt;NOR",G76:G108)</f>
        <v>0</v>
      </c>
      <c r="H75" s="226"/>
      <c r="I75" s="226">
        <f>SUM(I76:I108)</f>
        <v>0</v>
      </c>
      <c r="J75" s="226"/>
      <c r="K75" s="226">
        <f>SUM(K76:K108)</f>
        <v>0</v>
      </c>
      <c r="L75" s="226"/>
      <c r="M75" s="226">
        <f>SUM(M76:M108)</f>
        <v>0</v>
      </c>
      <c r="N75" s="226"/>
      <c r="O75" s="226">
        <f>SUM(O76:O108)</f>
        <v>0.02</v>
      </c>
      <c r="P75" s="226"/>
      <c r="Q75" s="226">
        <f>SUM(Q76:Q108)</f>
        <v>0</v>
      </c>
      <c r="R75" s="226"/>
      <c r="S75" s="226"/>
      <c r="T75" s="227"/>
      <c r="U75" s="221"/>
      <c r="V75" s="221">
        <f>SUM(V76:V108)</f>
        <v>23.349999999999998</v>
      </c>
      <c r="W75" s="221"/>
      <c r="X75" s="221"/>
      <c r="AG75" t="s">
        <v>150</v>
      </c>
    </row>
    <row r="76" spans="1:60" outlineLevel="1" x14ac:dyDescent="0.2">
      <c r="A76" s="248">
        <v>33</v>
      </c>
      <c r="B76" s="249" t="s">
        <v>583</v>
      </c>
      <c r="C76" s="258" t="s">
        <v>584</v>
      </c>
      <c r="D76" s="250" t="s">
        <v>527</v>
      </c>
      <c r="E76" s="251">
        <v>2</v>
      </c>
      <c r="F76" s="252"/>
      <c r="G76" s="253">
        <f>ROUND(E76*F76,2)</f>
        <v>0</v>
      </c>
      <c r="H76" s="252"/>
      <c r="I76" s="253">
        <f>ROUND(E76*H76,2)</f>
        <v>0</v>
      </c>
      <c r="J76" s="252"/>
      <c r="K76" s="253">
        <f>ROUND(E76*J76,2)</f>
        <v>0</v>
      </c>
      <c r="L76" s="253">
        <v>15</v>
      </c>
      <c r="M76" s="253">
        <f>G76*(1+L76/100)</f>
        <v>0</v>
      </c>
      <c r="N76" s="253">
        <v>1.3500000000000001E-3</v>
      </c>
      <c r="O76" s="253">
        <f>ROUND(E76*N76,2)</f>
        <v>0</v>
      </c>
      <c r="P76" s="253">
        <v>0</v>
      </c>
      <c r="Q76" s="253">
        <f>ROUND(E76*P76,2)</f>
        <v>0</v>
      </c>
      <c r="R76" s="253" t="s">
        <v>506</v>
      </c>
      <c r="S76" s="253" t="s">
        <v>154</v>
      </c>
      <c r="T76" s="254" t="s">
        <v>154</v>
      </c>
      <c r="U76" s="220">
        <v>0.754</v>
      </c>
      <c r="V76" s="220">
        <f>ROUND(E76*U76,2)</f>
        <v>1.51</v>
      </c>
      <c r="W76" s="220"/>
      <c r="X76" s="220" t="s">
        <v>177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338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28">
        <v>34</v>
      </c>
      <c r="B77" s="229" t="s">
        <v>585</v>
      </c>
      <c r="C77" s="239" t="s">
        <v>586</v>
      </c>
      <c r="D77" s="230" t="s">
        <v>206</v>
      </c>
      <c r="E77" s="231">
        <v>24.5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15</v>
      </c>
      <c r="M77" s="233">
        <f>G77*(1+L77/100)</f>
        <v>0</v>
      </c>
      <c r="N77" s="233">
        <v>4.4000000000000002E-4</v>
      </c>
      <c r="O77" s="233">
        <f>ROUND(E77*N77,2)</f>
        <v>0.01</v>
      </c>
      <c r="P77" s="233">
        <v>0</v>
      </c>
      <c r="Q77" s="233">
        <f>ROUND(E77*P77,2)</f>
        <v>0</v>
      </c>
      <c r="R77" s="233" t="s">
        <v>506</v>
      </c>
      <c r="S77" s="233" t="s">
        <v>154</v>
      </c>
      <c r="T77" s="234" t="s">
        <v>154</v>
      </c>
      <c r="U77" s="220">
        <v>0.25800000000000001</v>
      </c>
      <c r="V77" s="220">
        <f>ROUND(E77*U77,2)</f>
        <v>6.32</v>
      </c>
      <c r="W77" s="220"/>
      <c r="X77" s="220" t="s">
        <v>177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338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6" t="s">
        <v>587</v>
      </c>
      <c r="D78" s="246"/>
      <c r="E78" s="246"/>
      <c r="F78" s="246"/>
      <c r="G78" s="246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201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7" t="s">
        <v>588</v>
      </c>
      <c r="D79" s="247"/>
      <c r="E79" s="247"/>
      <c r="F79" s="247"/>
      <c r="G79" s="247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159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57" t="s">
        <v>548</v>
      </c>
      <c r="D80" s="247"/>
      <c r="E80" s="247"/>
      <c r="F80" s="247"/>
      <c r="G80" s="247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159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28">
        <v>35</v>
      </c>
      <c r="B81" s="229" t="s">
        <v>589</v>
      </c>
      <c r="C81" s="239" t="s">
        <v>590</v>
      </c>
      <c r="D81" s="230" t="s">
        <v>206</v>
      </c>
      <c r="E81" s="231">
        <v>1.5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15</v>
      </c>
      <c r="M81" s="233">
        <f>G81*(1+L81/100)</f>
        <v>0</v>
      </c>
      <c r="N81" s="233">
        <v>5.5999999999999995E-4</v>
      </c>
      <c r="O81" s="233">
        <f>ROUND(E81*N81,2)</f>
        <v>0</v>
      </c>
      <c r="P81" s="233">
        <v>0</v>
      </c>
      <c r="Q81" s="233">
        <f>ROUND(E81*P81,2)</f>
        <v>0</v>
      </c>
      <c r="R81" s="233" t="s">
        <v>506</v>
      </c>
      <c r="S81" s="233" t="s">
        <v>154</v>
      </c>
      <c r="T81" s="234" t="s">
        <v>154</v>
      </c>
      <c r="U81" s="220">
        <v>0.27889999999999998</v>
      </c>
      <c r="V81" s="220">
        <f>ROUND(E81*U81,2)</f>
        <v>0.42</v>
      </c>
      <c r="W81" s="220"/>
      <c r="X81" s="220" t="s">
        <v>177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338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6" t="s">
        <v>587</v>
      </c>
      <c r="D82" s="246"/>
      <c r="E82" s="246"/>
      <c r="F82" s="246"/>
      <c r="G82" s="246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201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57" t="s">
        <v>588</v>
      </c>
      <c r="D83" s="247"/>
      <c r="E83" s="247"/>
      <c r="F83" s="247"/>
      <c r="G83" s="247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159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7" t="s">
        <v>548</v>
      </c>
      <c r="D84" s="247"/>
      <c r="E84" s="247"/>
      <c r="F84" s="247"/>
      <c r="G84" s="247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1"/>
      <c r="Z84" s="211"/>
      <c r="AA84" s="211"/>
      <c r="AB84" s="211"/>
      <c r="AC84" s="211"/>
      <c r="AD84" s="211"/>
      <c r="AE84" s="211"/>
      <c r="AF84" s="211"/>
      <c r="AG84" s="211" t="s">
        <v>159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28">
        <v>36</v>
      </c>
      <c r="B85" s="229" t="s">
        <v>591</v>
      </c>
      <c r="C85" s="239" t="s">
        <v>592</v>
      </c>
      <c r="D85" s="230" t="s">
        <v>206</v>
      </c>
      <c r="E85" s="231">
        <v>7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15</v>
      </c>
      <c r="M85" s="233">
        <f>G85*(1+L85/100)</f>
        <v>0</v>
      </c>
      <c r="N85" s="233">
        <v>1.1100000000000001E-3</v>
      </c>
      <c r="O85" s="233">
        <f>ROUND(E85*N85,2)</f>
        <v>0.01</v>
      </c>
      <c r="P85" s="233">
        <v>0</v>
      </c>
      <c r="Q85" s="233">
        <f>ROUND(E85*P85,2)</f>
        <v>0</v>
      </c>
      <c r="R85" s="233" t="s">
        <v>506</v>
      </c>
      <c r="S85" s="233" t="s">
        <v>154</v>
      </c>
      <c r="T85" s="234" t="s">
        <v>154</v>
      </c>
      <c r="U85" s="220">
        <v>0.38469999999999999</v>
      </c>
      <c r="V85" s="220">
        <f>ROUND(E85*U85,2)</f>
        <v>2.69</v>
      </c>
      <c r="W85" s="220"/>
      <c r="X85" s="220" t="s">
        <v>177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338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6" t="s">
        <v>587</v>
      </c>
      <c r="D86" s="246"/>
      <c r="E86" s="246"/>
      <c r="F86" s="246"/>
      <c r="G86" s="246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201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7" t="s">
        <v>588</v>
      </c>
      <c r="D87" s="247"/>
      <c r="E87" s="247"/>
      <c r="F87" s="247"/>
      <c r="G87" s="247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159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7" t="s">
        <v>548</v>
      </c>
      <c r="D88" s="247"/>
      <c r="E88" s="247"/>
      <c r="F88" s="247"/>
      <c r="G88" s="247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159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55" t="s">
        <v>593</v>
      </c>
      <c r="D89" s="244"/>
      <c r="E89" s="245">
        <v>7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180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22.5" outlineLevel="1" x14ac:dyDescent="0.2">
      <c r="A90" s="228">
        <v>37</v>
      </c>
      <c r="B90" s="229" t="s">
        <v>594</v>
      </c>
      <c r="C90" s="239" t="s">
        <v>595</v>
      </c>
      <c r="D90" s="230" t="s">
        <v>206</v>
      </c>
      <c r="E90" s="231">
        <v>24.5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15</v>
      </c>
      <c r="M90" s="233">
        <f>G90*(1+L90/100)</f>
        <v>0</v>
      </c>
      <c r="N90" s="233">
        <v>4.0000000000000003E-5</v>
      </c>
      <c r="O90" s="233">
        <f>ROUND(E90*N90,2)</f>
        <v>0</v>
      </c>
      <c r="P90" s="233">
        <v>0</v>
      </c>
      <c r="Q90" s="233">
        <f>ROUND(E90*P90,2)</f>
        <v>0</v>
      </c>
      <c r="R90" s="233" t="s">
        <v>506</v>
      </c>
      <c r="S90" s="233" t="s">
        <v>154</v>
      </c>
      <c r="T90" s="234" t="s">
        <v>154</v>
      </c>
      <c r="U90" s="220">
        <v>0.129</v>
      </c>
      <c r="V90" s="220">
        <f>ROUND(E90*U90,2)</f>
        <v>3.16</v>
      </c>
      <c r="W90" s="220"/>
      <c r="X90" s="220" t="s">
        <v>177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338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40" t="s">
        <v>596</v>
      </c>
      <c r="D91" s="236"/>
      <c r="E91" s="236"/>
      <c r="F91" s="236"/>
      <c r="G91" s="236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1"/>
      <c r="Z91" s="211"/>
      <c r="AA91" s="211"/>
      <c r="AB91" s="211"/>
      <c r="AC91" s="211"/>
      <c r="AD91" s="211"/>
      <c r="AE91" s="211"/>
      <c r="AF91" s="211"/>
      <c r="AG91" s="211" t="s">
        <v>159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28">
        <v>38</v>
      </c>
      <c r="B92" s="229" t="s">
        <v>597</v>
      </c>
      <c r="C92" s="239" t="s">
        <v>598</v>
      </c>
      <c r="D92" s="230" t="s">
        <v>206</v>
      </c>
      <c r="E92" s="231">
        <v>1.5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15</v>
      </c>
      <c r="M92" s="233">
        <f>G92*(1+L92/100)</f>
        <v>0</v>
      </c>
      <c r="N92" s="233">
        <v>8.0000000000000007E-5</v>
      </c>
      <c r="O92" s="233">
        <f>ROUND(E92*N92,2)</f>
        <v>0</v>
      </c>
      <c r="P92" s="233">
        <v>0</v>
      </c>
      <c r="Q92" s="233">
        <f>ROUND(E92*P92,2)</f>
        <v>0</v>
      </c>
      <c r="R92" s="233" t="s">
        <v>506</v>
      </c>
      <c r="S92" s="233" t="s">
        <v>154</v>
      </c>
      <c r="T92" s="234" t="s">
        <v>154</v>
      </c>
      <c r="U92" s="220">
        <v>0.129</v>
      </c>
      <c r="V92" s="220">
        <f>ROUND(E92*U92,2)</f>
        <v>0.19</v>
      </c>
      <c r="W92" s="220"/>
      <c r="X92" s="220" t="s">
        <v>177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338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40" t="s">
        <v>596</v>
      </c>
      <c r="D93" s="236"/>
      <c r="E93" s="236"/>
      <c r="F93" s="236"/>
      <c r="G93" s="236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159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28">
        <v>39</v>
      </c>
      <c r="B94" s="229" t="s">
        <v>599</v>
      </c>
      <c r="C94" s="239" t="s">
        <v>600</v>
      </c>
      <c r="D94" s="230" t="s">
        <v>206</v>
      </c>
      <c r="E94" s="231">
        <v>7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15</v>
      </c>
      <c r="M94" s="233">
        <f>G94*(1+L94/100)</f>
        <v>0</v>
      </c>
      <c r="N94" s="233">
        <v>1.1E-4</v>
      </c>
      <c r="O94" s="233">
        <f>ROUND(E94*N94,2)</f>
        <v>0</v>
      </c>
      <c r="P94" s="233">
        <v>0</v>
      </c>
      <c r="Q94" s="233">
        <f>ROUND(E94*P94,2)</f>
        <v>0</v>
      </c>
      <c r="R94" s="233" t="s">
        <v>506</v>
      </c>
      <c r="S94" s="233" t="s">
        <v>154</v>
      </c>
      <c r="T94" s="234" t="s">
        <v>154</v>
      </c>
      <c r="U94" s="220">
        <v>0.157</v>
      </c>
      <c r="V94" s="220">
        <f>ROUND(E94*U94,2)</f>
        <v>1.1000000000000001</v>
      </c>
      <c r="W94" s="220"/>
      <c r="X94" s="220" t="s">
        <v>177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338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8"/>
      <c r="B95" s="219"/>
      <c r="C95" s="240" t="s">
        <v>596</v>
      </c>
      <c r="D95" s="236"/>
      <c r="E95" s="236"/>
      <c r="F95" s="236"/>
      <c r="G95" s="236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1"/>
      <c r="Z95" s="211"/>
      <c r="AA95" s="211"/>
      <c r="AB95" s="211"/>
      <c r="AC95" s="211"/>
      <c r="AD95" s="211"/>
      <c r="AE95" s="211"/>
      <c r="AF95" s="211"/>
      <c r="AG95" s="211" t="s">
        <v>159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40</v>
      </c>
      <c r="B96" s="249" t="s">
        <v>601</v>
      </c>
      <c r="C96" s="258" t="s">
        <v>602</v>
      </c>
      <c r="D96" s="250" t="s">
        <v>527</v>
      </c>
      <c r="E96" s="251">
        <v>9</v>
      </c>
      <c r="F96" s="252"/>
      <c r="G96" s="253">
        <f>ROUND(E96*F96,2)</f>
        <v>0</v>
      </c>
      <c r="H96" s="252"/>
      <c r="I96" s="253">
        <f>ROUND(E96*H96,2)</f>
        <v>0</v>
      </c>
      <c r="J96" s="252"/>
      <c r="K96" s="253">
        <f>ROUND(E96*J96,2)</f>
        <v>0</v>
      </c>
      <c r="L96" s="253">
        <v>15</v>
      </c>
      <c r="M96" s="253">
        <f>G96*(1+L96/100)</f>
        <v>0</v>
      </c>
      <c r="N96" s="253">
        <v>0</v>
      </c>
      <c r="O96" s="253">
        <f>ROUND(E96*N96,2)</f>
        <v>0</v>
      </c>
      <c r="P96" s="253">
        <v>0</v>
      </c>
      <c r="Q96" s="253">
        <f>ROUND(E96*P96,2)</f>
        <v>0</v>
      </c>
      <c r="R96" s="253" t="s">
        <v>506</v>
      </c>
      <c r="S96" s="253" t="s">
        <v>154</v>
      </c>
      <c r="T96" s="254" t="s">
        <v>154</v>
      </c>
      <c r="U96" s="220">
        <v>0.42499999999999999</v>
      </c>
      <c r="V96" s="220">
        <f>ROUND(E96*U96,2)</f>
        <v>3.83</v>
      </c>
      <c r="W96" s="220"/>
      <c r="X96" s="220" t="s">
        <v>177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338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>
        <v>41</v>
      </c>
      <c r="B97" s="229" t="s">
        <v>603</v>
      </c>
      <c r="C97" s="239" t="s">
        <v>604</v>
      </c>
      <c r="D97" s="230" t="s">
        <v>527</v>
      </c>
      <c r="E97" s="231">
        <v>4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15</v>
      </c>
      <c r="M97" s="233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3" t="s">
        <v>506</v>
      </c>
      <c r="S97" s="233" t="s">
        <v>154</v>
      </c>
      <c r="T97" s="234" t="s">
        <v>154</v>
      </c>
      <c r="U97" s="220">
        <v>0.16500000000000001</v>
      </c>
      <c r="V97" s="220">
        <f>ROUND(E97*U97,2)</f>
        <v>0.66</v>
      </c>
      <c r="W97" s="220"/>
      <c r="X97" s="220" t="s">
        <v>177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338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6" t="s">
        <v>605</v>
      </c>
      <c r="D98" s="246"/>
      <c r="E98" s="246"/>
      <c r="F98" s="246"/>
      <c r="G98" s="246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201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42</v>
      </c>
      <c r="B99" s="249" t="s">
        <v>606</v>
      </c>
      <c r="C99" s="258" t="s">
        <v>607</v>
      </c>
      <c r="D99" s="250" t="s">
        <v>527</v>
      </c>
      <c r="E99" s="251">
        <v>2</v>
      </c>
      <c r="F99" s="252"/>
      <c r="G99" s="253">
        <f>ROUND(E99*F99,2)</f>
        <v>0</v>
      </c>
      <c r="H99" s="252"/>
      <c r="I99" s="253">
        <f>ROUND(E99*H99,2)</f>
        <v>0</v>
      </c>
      <c r="J99" s="252"/>
      <c r="K99" s="253">
        <f>ROUND(E99*J99,2)</f>
        <v>0</v>
      </c>
      <c r="L99" s="253">
        <v>15</v>
      </c>
      <c r="M99" s="253">
        <f>G99*(1+L99/100)</f>
        <v>0</v>
      </c>
      <c r="N99" s="253">
        <v>3.1E-4</v>
      </c>
      <c r="O99" s="253">
        <f>ROUND(E99*N99,2)</f>
        <v>0</v>
      </c>
      <c r="P99" s="253">
        <v>0</v>
      </c>
      <c r="Q99" s="253">
        <f>ROUND(E99*P99,2)</f>
        <v>0</v>
      </c>
      <c r="R99" s="253" t="s">
        <v>506</v>
      </c>
      <c r="S99" s="253" t="s">
        <v>154</v>
      </c>
      <c r="T99" s="254" t="s">
        <v>154</v>
      </c>
      <c r="U99" s="220">
        <v>0.20699999999999999</v>
      </c>
      <c r="V99" s="220">
        <f>ROUND(E99*U99,2)</f>
        <v>0.41</v>
      </c>
      <c r="W99" s="220"/>
      <c r="X99" s="220" t="s">
        <v>177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338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>
        <v>43</v>
      </c>
      <c r="B100" s="229" t="s">
        <v>608</v>
      </c>
      <c r="C100" s="239" t="s">
        <v>609</v>
      </c>
      <c r="D100" s="230" t="s">
        <v>206</v>
      </c>
      <c r="E100" s="231">
        <v>26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15</v>
      </c>
      <c r="M100" s="233">
        <f>G100*(1+L100/100)</f>
        <v>0</v>
      </c>
      <c r="N100" s="233">
        <v>0</v>
      </c>
      <c r="O100" s="233">
        <f>ROUND(E100*N100,2)</f>
        <v>0</v>
      </c>
      <c r="P100" s="233">
        <v>0</v>
      </c>
      <c r="Q100" s="233">
        <f>ROUND(E100*P100,2)</f>
        <v>0</v>
      </c>
      <c r="R100" s="233" t="s">
        <v>506</v>
      </c>
      <c r="S100" s="233" t="s">
        <v>154</v>
      </c>
      <c r="T100" s="234" t="s">
        <v>154</v>
      </c>
      <c r="U100" s="220">
        <v>2.9000000000000001E-2</v>
      </c>
      <c r="V100" s="220">
        <f>ROUND(E100*U100,2)</f>
        <v>0.75</v>
      </c>
      <c r="W100" s="220"/>
      <c r="X100" s="220" t="s">
        <v>177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338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40" t="s">
        <v>610</v>
      </c>
      <c r="D101" s="236"/>
      <c r="E101" s="236"/>
      <c r="F101" s="236"/>
      <c r="G101" s="236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159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5" t="s">
        <v>611</v>
      </c>
      <c r="D102" s="244"/>
      <c r="E102" s="245">
        <v>26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180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>
        <v>44</v>
      </c>
      <c r="B103" s="229" t="s">
        <v>612</v>
      </c>
      <c r="C103" s="239" t="s">
        <v>613</v>
      </c>
      <c r="D103" s="230" t="s">
        <v>206</v>
      </c>
      <c r="E103" s="231">
        <v>7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15</v>
      </c>
      <c r="M103" s="233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3" t="s">
        <v>506</v>
      </c>
      <c r="S103" s="233" t="s">
        <v>154</v>
      </c>
      <c r="T103" s="234" t="s">
        <v>154</v>
      </c>
      <c r="U103" s="220">
        <v>3.1E-2</v>
      </c>
      <c r="V103" s="220">
        <f>ROUND(E103*U103,2)</f>
        <v>0.22</v>
      </c>
      <c r="W103" s="220"/>
      <c r="X103" s="220" t="s">
        <v>177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338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40" t="s">
        <v>610</v>
      </c>
      <c r="D104" s="236"/>
      <c r="E104" s="236"/>
      <c r="F104" s="236"/>
      <c r="G104" s="236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159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>
        <v>45</v>
      </c>
      <c r="B105" s="229" t="s">
        <v>614</v>
      </c>
      <c r="C105" s="239" t="s">
        <v>615</v>
      </c>
      <c r="D105" s="230" t="s">
        <v>206</v>
      </c>
      <c r="E105" s="231">
        <v>33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15</v>
      </c>
      <c r="M105" s="233">
        <f>G105*(1+L105/100)</f>
        <v>0</v>
      </c>
      <c r="N105" s="233">
        <v>1.0000000000000001E-5</v>
      </c>
      <c r="O105" s="233">
        <f>ROUND(E105*N105,2)</f>
        <v>0</v>
      </c>
      <c r="P105" s="233">
        <v>0</v>
      </c>
      <c r="Q105" s="233">
        <f>ROUND(E105*P105,2)</f>
        <v>0</v>
      </c>
      <c r="R105" s="233" t="s">
        <v>506</v>
      </c>
      <c r="S105" s="233" t="s">
        <v>154</v>
      </c>
      <c r="T105" s="234" t="s">
        <v>154</v>
      </c>
      <c r="U105" s="220">
        <v>6.2E-2</v>
      </c>
      <c r="V105" s="220">
        <f>ROUND(E105*U105,2)</f>
        <v>2.0499999999999998</v>
      </c>
      <c r="W105" s="220"/>
      <c r="X105" s="220" t="s">
        <v>177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338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8"/>
      <c r="B106" s="219"/>
      <c r="C106" s="240" t="s">
        <v>616</v>
      </c>
      <c r="D106" s="236"/>
      <c r="E106" s="236"/>
      <c r="F106" s="236"/>
      <c r="G106" s="236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159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>
        <v>46</v>
      </c>
      <c r="B107" s="229" t="s">
        <v>617</v>
      </c>
      <c r="C107" s="239" t="s">
        <v>618</v>
      </c>
      <c r="D107" s="230" t="s">
        <v>381</v>
      </c>
      <c r="E107" s="231">
        <v>3.1210000000000002E-2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15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3" t="s">
        <v>506</v>
      </c>
      <c r="S107" s="233" t="s">
        <v>154</v>
      </c>
      <c r="T107" s="234" t="s">
        <v>154</v>
      </c>
      <c r="U107" s="220">
        <v>1.421</v>
      </c>
      <c r="V107" s="220">
        <f>ROUND(E107*U107,2)</f>
        <v>0.04</v>
      </c>
      <c r="W107" s="220"/>
      <c r="X107" s="220" t="s">
        <v>177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338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56" t="s">
        <v>619</v>
      </c>
      <c r="D108" s="246"/>
      <c r="E108" s="246"/>
      <c r="F108" s="246"/>
      <c r="G108" s="246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201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22" t="s">
        <v>149</v>
      </c>
      <c r="B109" s="223" t="s">
        <v>99</v>
      </c>
      <c r="C109" s="238" t="s">
        <v>100</v>
      </c>
      <c r="D109" s="224"/>
      <c r="E109" s="225"/>
      <c r="F109" s="226"/>
      <c r="G109" s="226">
        <f>SUMIF(AG110:AG131,"&lt;&gt;NOR",G110:G131)</f>
        <v>0</v>
      </c>
      <c r="H109" s="226"/>
      <c r="I109" s="226">
        <f>SUM(I110:I131)</f>
        <v>0</v>
      </c>
      <c r="J109" s="226"/>
      <c r="K109" s="226">
        <f>SUM(K110:K131)</f>
        <v>0</v>
      </c>
      <c r="L109" s="226"/>
      <c r="M109" s="226">
        <f>SUM(M110:M131)</f>
        <v>0</v>
      </c>
      <c r="N109" s="226"/>
      <c r="O109" s="226">
        <f>SUM(O110:O131)</f>
        <v>0.09</v>
      </c>
      <c r="P109" s="226"/>
      <c r="Q109" s="226">
        <f>SUM(Q110:Q131)</f>
        <v>0</v>
      </c>
      <c r="R109" s="226"/>
      <c r="S109" s="226"/>
      <c r="T109" s="227"/>
      <c r="U109" s="221"/>
      <c r="V109" s="221">
        <f>SUM(V110:V131)</f>
        <v>10.76</v>
      </c>
      <c r="W109" s="221"/>
      <c r="X109" s="221"/>
      <c r="AG109" t="s">
        <v>150</v>
      </c>
    </row>
    <row r="110" spans="1:60" outlineLevel="1" x14ac:dyDescent="0.2">
      <c r="A110" s="248">
        <v>47</v>
      </c>
      <c r="B110" s="249" t="s">
        <v>620</v>
      </c>
      <c r="C110" s="258" t="s">
        <v>621</v>
      </c>
      <c r="D110" s="250" t="s">
        <v>535</v>
      </c>
      <c r="E110" s="251">
        <v>1</v>
      </c>
      <c r="F110" s="252"/>
      <c r="G110" s="253">
        <f>ROUND(E110*F110,2)</f>
        <v>0</v>
      </c>
      <c r="H110" s="252"/>
      <c r="I110" s="253">
        <f>ROUND(E110*H110,2)</f>
        <v>0</v>
      </c>
      <c r="J110" s="252"/>
      <c r="K110" s="253">
        <f>ROUND(E110*J110,2)</f>
        <v>0</v>
      </c>
      <c r="L110" s="253">
        <v>15</v>
      </c>
      <c r="M110" s="253">
        <f>G110*(1+L110/100)</f>
        <v>0</v>
      </c>
      <c r="N110" s="253">
        <v>8.8999999999999995E-4</v>
      </c>
      <c r="O110" s="253">
        <f>ROUND(E110*N110,2)</f>
        <v>0</v>
      </c>
      <c r="P110" s="253">
        <v>0</v>
      </c>
      <c r="Q110" s="253">
        <f>ROUND(E110*P110,2)</f>
        <v>0</v>
      </c>
      <c r="R110" s="253" t="s">
        <v>506</v>
      </c>
      <c r="S110" s="253" t="s">
        <v>154</v>
      </c>
      <c r="T110" s="254" t="s">
        <v>154</v>
      </c>
      <c r="U110" s="220">
        <v>1.1200000000000001</v>
      </c>
      <c r="V110" s="220">
        <f>ROUND(E110*U110,2)</f>
        <v>1.1200000000000001</v>
      </c>
      <c r="W110" s="220"/>
      <c r="X110" s="220" t="s">
        <v>177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338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48">
        <v>48</v>
      </c>
      <c r="B111" s="249" t="s">
        <v>622</v>
      </c>
      <c r="C111" s="258" t="s">
        <v>623</v>
      </c>
      <c r="D111" s="250" t="s">
        <v>535</v>
      </c>
      <c r="E111" s="251">
        <v>1</v>
      </c>
      <c r="F111" s="252"/>
      <c r="G111" s="253">
        <f>ROUND(E111*F111,2)</f>
        <v>0</v>
      </c>
      <c r="H111" s="252"/>
      <c r="I111" s="253">
        <f>ROUND(E111*H111,2)</f>
        <v>0</v>
      </c>
      <c r="J111" s="252"/>
      <c r="K111" s="253">
        <f>ROUND(E111*J111,2)</f>
        <v>0</v>
      </c>
      <c r="L111" s="253">
        <v>15</v>
      </c>
      <c r="M111" s="253">
        <f>G111*(1+L111/100)</f>
        <v>0</v>
      </c>
      <c r="N111" s="253">
        <v>1.41E-3</v>
      </c>
      <c r="O111" s="253">
        <f>ROUND(E111*N111,2)</f>
        <v>0</v>
      </c>
      <c r="P111" s="253">
        <v>0</v>
      </c>
      <c r="Q111" s="253">
        <f>ROUND(E111*P111,2)</f>
        <v>0</v>
      </c>
      <c r="R111" s="253" t="s">
        <v>506</v>
      </c>
      <c r="S111" s="253" t="s">
        <v>154</v>
      </c>
      <c r="T111" s="254" t="s">
        <v>154</v>
      </c>
      <c r="U111" s="220">
        <v>1.575</v>
      </c>
      <c r="V111" s="220">
        <f>ROUND(E111*U111,2)</f>
        <v>1.58</v>
      </c>
      <c r="W111" s="220"/>
      <c r="X111" s="220" t="s">
        <v>177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338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48">
        <v>49</v>
      </c>
      <c r="B112" s="249" t="s">
        <v>624</v>
      </c>
      <c r="C112" s="258" t="s">
        <v>625</v>
      </c>
      <c r="D112" s="250" t="s">
        <v>535</v>
      </c>
      <c r="E112" s="251">
        <v>1</v>
      </c>
      <c r="F112" s="252"/>
      <c r="G112" s="253">
        <f>ROUND(E112*F112,2)</f>
        <v>0</v>
      </c>
      <c r="H112" s="252"/>
      <c r="I112" s="253">
        <f>ROUND(E112*H112,2)</f>
        <v>0</v>
      </c>
      <c r="J112" s="252"/>
      <c r="K112" s="253">
        <f>ROUND(E112*J112,2)</f>
        <v>0</v>
      </c>
      <c r="L112" s="253">
        <v>15</v>
      </c>
      <c r="M112" s="253">
        <f>G112*(1+L112/100)</f>
        <v>0</v>
      </c>
      <c r="N112" s="253">
        <v>6.2E-4</v>
      </c>
      <c r="O112" s="253">
        <f>ROUND(E112*N112,2)</f>
        <v>0</v>
      </c>
      <c r="P112" s="253">
        <v>0</v>
      </c>
      <c r="Q112" s="253">
        <f>ROUND(E112*P112,2)</f>
        <v>0</v>
      </c>
      <c r="R112" s="253" t="s">
        <v>506</v>
      </c>
      <c r="S112" s="253" t="s">
        <v>154</v>
      </c>
      <c r="T112" s="254" t="s">
        <v>154</v>
      </c>
      <c r="U112" s="220">
        <v>2.6</v>
      </c>
      <c r="V112" s="220">
        <f>ROUND(E112*U112,2)</f>
        <v>2.6</v>
      </c>
      <c r="W112" s="220"/>
      <c r="X112" s="220" t="s">
        <v>177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338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8">
        <v>50</v>
      </c>
      <c r="B113" s="249" t="s">
        <v>626</v>
      </c>
      <c r="C113" s="258" t="s">
        <v>627</v>
      </c>
      <c r="D113" s="250" t="s">
        <v>535</v>
      </c>
      <c r="E113" s="251">
        <v>1</v>
      </c>
      <c r="F113" s="252"/>
      <c r="G113" s="253">
        <f>ROUND(E113*F113,2)</f>
        <v>0</v>
      </c>
      <c r="H113" s="252"/>
      <c r="I113" s="253">
        <f>ROUND(E113*H113,2)</f>
        <v>0</v>
      </c>
      <c r="J113" s="252"/>
      <c r="K113" s="253">
        <f>ROUND(E113*J113,2)</f>
        <v>0</v>
      </c>
      <c r="L113" s="253">
        <v>15</v>
      </c>
      <c r="M113" s="253">
        <f>G113*(1+L113/100)</f>
        <v>0</v>
      </c>
      <c r="N113" s="253">
        <v>1.7000000000000001E-4</v>
      </c>
      <c r="O113" s="253">
        <f>ROUND(E113*N113,2)</f>
        <v>0</v>
      </c>
      <c r="P113" s="253">
        <v>0</v>
      </c>
      <c r="Q113" s="253">
        <f>ROUND(E113*P113,2)</f>
        <v>0</v>
      </c>
      <c r="R113" s="253" t="s">
        <v>506</v>
      </c>
      <c r="S113" s="253" t="s">
        <v>154</v>
      </c>
      <c r="T113" s="254" t="s">
        <v>154</v>
      </c>
      <c r="U113" s="220">
        <v>2.9</v>
      </c>
      <c r="V113" s="220">
        <f>ROUND(E113*U113,2)</f>
        <v>2.9</v>
      </c>
      <c r="W113" s="220"/>
      <c r="X113" s="220" t="s">
        <v>177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338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8">
        <v>51</v>
      </c>
      <c r="B114" s="249" t="s">
        <v>628</v>
      </c>
      <c r="C114" s="258" t="s">
        <v>629</v>
      </c>
      <c r="D114" s="250" t="s">
        <v>535</v>
      </c>
      <c r="E114" s="251">
        <v>4</v>
      </c>
      <c r="F114" s="252"/>
      <c r="G114" s="253">
        <f>ROUND(E114*F114,2)</f>
        <v>0</v>
      </c>
      <c r="H114" s="252"/>
      <c r="I114" s="253">
        <f>ROUND(E114*H114,2)</f>
        <v>0</v>
      </c>
      <c r="J114" s="252"/>
      <c r="K114" s="253">
        <f>ROUND(E114*J114,2)</f>
        <v>0</v>
      </c>
      <c r="L114" s="253">
        <v>15</v>
      </c>
      <c r="M114" s="253">
        <f>G114*(1+L114/100)</f>
        <v>0</v>
      </c>
      <c r="N114" s="253">
        <v>2.4000000000000001E-4</v>
      </c>
      <c r="O114" s="253">
        <f>ROUND(E114*N114,2)</f>
        <v>0</v>
      </c>
      <c r="P114" s="253">
        <v>0</v>
      </c>
      <c r="Q114" s="253">
        <f>ROUND(E114*P114,2)</f>
        <v>0</v>
      </c>
      <c r="R114" s="253" t="s">
        <v>506</v>
      </c>
      <c r="S114" s="253" t="s">
        <v>154</v>
      </c>
      <c r="T114" s="254" t="s">
        <v>154</v>
      </c>
      <c r="U114" s="220">
        <v>0.124</v>
      </c>
      <c r="V114" s="220">
        <f>ROUND(E114*U114,2)</f>
        <v>0.5</v>
      </c>
      <c r="W114" s="220"/>
      <c r="X114" s="220" t="s">
        <v>177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338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28">
        <v>52</v>
      </c>
      <c r="B115" s="229" t="s">
        <v>630</v>
      </c>
      <c r="C115" s="239" t="s">
        <v>631</v>
      </c>
      <c r="D115" s="230" t="s">
        <v>535</v>
      </c>
      <c r="E115" s="231">
        <v>2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15</v>
      </c>
      <c r="M115" s="233">
        <f>G115*(1+L115/100)</f>
        <v>0</v>
      </c>
      <c r="N115" s="233">
        <v>2.4000000000000001E-4</v>
      </c>
      <c r="O115" s="233">
        <f>ROUND(E115*N115,2)</f>
        <v>0</v>
      </c>
      <c r="P115" s="233">
        <v>0</v>
      </c>
      <c r="Q115" s="233">
        <f>ROUND(E115*P115,2)</f>
        <v>0</v>
      </c>
      <c r="R115" s="233" t="s">
        <v>506</v>
      </c>
      <c r="S115" s="233" t="s">
        <v>154</v>
      </c>
      <c r="T115" s="234" t="s">
        <v>154</v>
      </c>
      <c r="U115" s="220">
        <v>0.124</v>
      </c>
      <c r="V115" s="220">
        <f>ROUND(E115*U115,2)</f>
        <v>0.25</v>
      </c>
      <c r="W115" s="220"/>
      <c r="X115" s="220" t="s">
        <v>177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338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5" t="s">
        <v>632</v>
      </c>
      <c r="D116" s="244"/>
      <c r="E116" s="245">
        <v>2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180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5" t="s">
        <v>633</v>
      </c>
      <c r="D117" s="244"/>
      <c r="E117" s="245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180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8">
        <v>53</v>
      </c>
      <c r="B118" s="249" t="s">
        <v>634</v>
      </c>
      <c r="C118" s="258" t="s">
        <v>635</v>
      </c>
      <c r="D118" s="250" t="s">
        <v>527</v>
      </c>
      <c r="E118" s="251">
        <v>1</v>
      </c>
      <c r="F118" s="252"/>
      <c r="G118" s="253">
        <f>ROUND(E118*F118,2)</f>
        <v>0</v>
      </c>
      <c r="H118" s="252"/>
      <c r="I118" s="253">
        <f>ROUND(E118*H118,2)</f>
        <v>0</v>
      </c>
      <c r="J118" s="252"/>
      <c r="K118" s="253">
        <f>ROUND(E118*J118,2)</f>
        <v>0</v>
      </c>
      <c r="L118" s="253">
        <v>15</v>
      </c>
      <c r="M118" s="253">
        <f>G118*(1+L118/100)</f>
        <v>0</v>
      </c>
      <c r="N118" s="253">
        <v>4.0000000000000003E-5</v>
      </c>
      <c r="O118" s="253">
        <f>ROUND(E118*N118,2)</f>
        <v>0</v>
      </c>
      <c r="P118" s="253">
        <v>0</v>
      </c>
      <c r="Q118" s="253">
        <f>ROUND(E118*P118,2)</f>
        <v>0</v>
      </c>
      <c r="R118" s="253" t="s">
        <v>506</v>
      </c>
      <c r="S118" s="253" t="s">
        <v>154</v>
      </c>
      <c r="T118" s="254" t="s">
        <v>154</v>
      </c>
      <c r="U118" s="220">
        <v>0.44500000000000001</v>
      </c>
      <c r="V118" s="220">
        <f>ROUND(E118*U118,2)</f>
        <v>0.45</v>
      </c>
      <c r="W118" s="220"/>
      <c r="X118" s="220" t="s">
        <v>177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338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8">
        <v>54</v>
      </c>
      <c r="B119" s="249" t="s">
        <v>636</v>
      </c>
      <c r="C119" s="258" t="s">
        <v>637</v>
      </c>
      <c r="D119" s="250" t="s">
        <v>527</v>
      </c>
      <c r="E119" s="251">
        <v>1</v>
      </c>
      <c r="F119" s="252"/>
      <c r="G119" s="253">
        <f>ROUND(E119*F119,2)</f>
        <v>0</v>
      </c>
      <c r="H119" s="252"/>
      <c r="I119" s="253">
        <f>ROUND(E119*H119,2)</f>
        <v>0</v>
      </c>
      <c r="J119" s="252"/>
      <c r="K119" s="253">
        <f>ROUND(E119*J119,2)</f>
        <v>0</v>
      </c>
      <c r="L119" s="253">
        <v>15</v>
      </c>
      <c r="M119" s="253">
        <f>G119*(1+L119/100)</f>
        <v>0</v>
      </c>
      <c r="N119" s="253">
        <v>1.2999999999999999E-4</v>
      </c>
      <c r="O119" s="253">
        <f>ROUND(E119*N119,2)</f>
        <v>0</v>
      </c>
      <c r="P119" s="253">
        <v>0</v>
      </c>
      <c r="Q119" s="253">
        <f>ROUND(E119*P119,2)</f>
        <v>0</v>
      </c>
      <c r="R119" s="253" t="s">
        <v>506</v>
      </c>
      <c r="S119" s="253" t="s">
        <v>154</v>
      </c>
      <c r="T119" s="254" t="s">
        <v>154</v>
      </c>
      <c r="U119" s="220">
        <v>0.65500000000000003</v>
      </c>
      <c r="V119" s="220">
        <f>ROUND(E119*U119,2)</f>
        <v>0.66</v>
      </c>
      <c r="W119" s="220"/>
      <c r="X119" s="220" t="s">
        <v>177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338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8">
        <v>55</v>
      </c>
      <c r="B120" s="249" t="s">
        <v>638</v>
      </c>
      <c r="C120" s="258" t="s">
        <v>639</v>
      </c>
      <c r="D120" s="250" t="s">
        <v>527</v>
      </c>
      <c r="E120" s="251">
        <v>1</v>
      </c>
      <c r="F120" s="252"/>
      <c r="G120" s="253">
        <f>ROUND(E120*F120,2)</f>
        <v>0</v>
      </c>
      <c r="H120" s="252"/>
      <c r="I120" s="253">
        <f>ROUND(E120*H120,2)</f>
        <v>0</v>
      </c>
      <c r="J120" s="252"/>
      <c r="K120" s="253">
        <f>ROUND(E120*J120,2)</f>
        <v>0</v>
      </c>
      <c r="L120" s="253">
        <v>15</v>
      </c>
      <c r="M120" s="253">
        <f>G120*(1+L120/100)</f>
        <v>0</v>
      </c>
      <c r="N120" s="253">
        <v>2.0000000000000002E-5</v>
      </c>
      <c r="O120" s="253">
        <f>ROUND(E120*N120,2)</f>
        <v>0</v>
      </c>
      <c r="P120" s="253">
        <v>0</v>
      </c>
      <c r="Q120" s="253">
        <f>ROUND(E120*P120,2)</f>
        <v>0</v>
      </c>
      <c r="R120" s="253" t="s">
        <v>506</v>
      </c>
      <c r="S120" s="253" t="s">
        <v>154</v>
      </c>
      <c r="T120" s="254" t="s">
        <v>154</v>
      </c>
      <c r="U120" s="220">
        <v>0.16800000000000001</v>
      </c>
      <c r="V120" s="220">
        <f>ROUND(E120*U120,2)</f>
        <v>0.17</v>
      </c>
      <c r="W120" s="220"/>
      <c r="X120" s="220" t="s">
        <v>177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338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8">
        <v>56</v>
      </c>
      <c r="B121" s="249" t="s">
        <v>640</v>
      </c>
      <c r="C121" s="258" t="s">
        <v>641</v>
      </c>
      <c r="D121" s="250" t="s">
        <v>527</v>
      </c>
      <c r="E121" s="251">
        <v>1</v>
      </c>
      <c r="F121" s="252"/>
      <c r="G121" s="253">
        <f>ROUND(E121*F121,2)</f>
        <v>0</v>
      </c>
      <c r="H121" s="252"/>
      <c r="I121" s="253">
        <f>ROUND(E121*H121,2)</f>
        <v>0</v>
      </c>
      <c r="J121" s="252"/>
      <c r="K121" s="253">
        <f>ROUND(E121*J121,2)</f>
        <v>0</v>
      </c>
      <c r="L121" s="253">
        <v>15</v>
      </c>
      <c r="M121" s="253">
        <f>G121*(1+L121/100)</f>
        <v>0</v>
      </c>
      <c r="N121" s="253">
        <v>6.9999999999999999E-4</v>
      </c>
      <c r="O121" s="253">
        <f>ROUND(E121*N121,2)</f>
        <v>0</v>
      </c>
      <c r="P121" s="253">
        <v>0</v>
      </c>
      <c r="Q121" s="253">
        <f>ROUND(E121*P121,2)</f>
        <v>0</v>
      </c>
      <c r="R121" s="253" t="s">
        <v>506</v>
      </c>
      <c r="S121" s="253" t="s">
        <v>154</v>
      </c>
      <c r="T121" s="254" t="s">
        <v>154</v>
      </c>
      <c r="U121" s="220">
        <v>0.37</v>
      </c>
      <c r="V121" s="220">
        <f>ROUND(E121*U121,2)</f>
        <v>0.37</v>
      </c>
      <c r="W121" s="220"/>
      <c r="X121" s="220" t="s">
        <v>177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338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>
        <v>57</v>
      </c>
      <c r="B122" s="229" t="s">
        <v>642</v>
      </c>
      <c r="C122" s="239" t="s">
        <v>643</v>
      </c>
      <c r="D122" s="230" t="s">
        <v>381</v>
      </c>
      <c r="E122" s="231">
        <v>9.7960000000000005E-2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15</v>
      </c>
      <c r="M122" s="233">
        <f>G122*(1+L122/100)</f>
        <v>0</v>
      </c>
      <c r="N122" s="233">
        <v>0</v>
      </c>
      <c r="O122" s="233">
        <f>ROUND(E122*N122,2)</f>
        <v>0</v>
      </c>
      <c r="P122" s="233">
        <v>0</v>
      </c>
      <c r="Q122" s="233">
        <f>ROUND(E122*P122,2)</f>
        <v>0</v>
      </c>
      <c r="R122" s="233" t="s">
        <v>506</v>
      </c>
      <c r="S122" s="233" t="s">
        <v>154</v>
      </c>
      <c r="T122" s="234" t="s">
        <v>154</v>
      </c>
      <c r="U122" s="220">
        <v>1.629</v>
      </c>
      <c r="V122" s="220">
        <f>ROUND(E122*U122,2)</f>
        <v>0.16</v>
      </c>
      <c r="W122" s="220"/>
      <c r="X122" s="220" t="s">
        <v>177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338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6" t="s">
        <v>619</v>
      </c>
      <c r="D123" s="246"/>
      <c r="E123" s="246"/>
      <c r="F123" s="246"/>
      <c r="G123" s="246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201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 x14ac:dyDescent="0.2">
      <c r="A124" s="248">
        <v>58</v>
      </c>
      <c r="B124" s="249" t="s">
        <v>644</v>
      </c>
      <c r="C124" s="258" t="s">
        <v>645</v>
      </c>
      <c r="D124" s="250" t="s">
        <v>527</v>
      </c>
      <c r="E124" s="251">
        <v>1</v>
      </c>
      <c r="F124" s="252"/>
      <c r="G124" s="253">
        <f>ROUND(E124*F124,2)</f>
        <v>0</v>
      </c>
      <c r="H124" s="252"/>
      <c r="I124" s="253">
        <f>ROUND(E124*H124,2)</f>
        <v>0</v>
      </c>
      <c r="J124" s="252"/>
      <c r="K124" s="253">
        <f>ROUND(E124*J124,2)</f>
        <v>0</v>
      </c>
      <c r="L124" s="253">
        <v>15</v>
      </c>
      <c r="M124" s="253">
        <f>G124*(1+L124/100)</f>
        <v>0</v>
      </c>
      <c r="N124" s="253">
        <v>1E-3</v>
      </c>
      <c r="O124" s="253">
        <f>ROUND(E124*N124,2)</f>
        <v>0</v>
      </c>
      <c r="P124" s="253">
        <v>0</v>
      </c>
      <c r="Q124" s="253">
        <f>ROUND(E124*P124,2)</f>
        <v>0</v>
      </c>
      <c r="R124" s="253" t="s">
        <v>407</v>
      </c>
      <c r="S124" s="253" t="s">
        <v>154</v>
      </c>
      <c r="T124" s="254" t="s">
        <v>154</v>
      </c>
      <c r="U124" s="220">
        <v>0</v>
      </c>
      <c r="V124" s="220">
        <f>ROUND(E124*U124,2)</f>
        <v>0</v>
      </c>
      <c r="W124" s="220"/>
      <c r="X124" s="220" t="s">
        <v>408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581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8">
        <v>59</v>
      </c>
      <c r="B125" s="249" t="s">
        <v>646</v>
      </c>
      <c r="C125" s="258" t="s">
        <v>647</v>
      </c>
      <c r="D125" s="250" t="s">
        <v>527</v>
      </c>
      <c r="E125" s="251">
        <v>1</v>
      </c>
      <c r="F125" s="252"/>
      <c r="G125" s="253">
        <f>ROUND(E125*F125,2)</f>
        <v>0</v>
      </c>
      <c r="H125" s="252"/>
      <c r="I125" s="253">
        <f>ROUND(E125*H125,2)</f>
        <v>0</v>
      </c>
      <c r="J125" s="252"/>
      <c r="K125" s="253">
        <f>ROUND(E125*J125,2)</f>
        <v>0</v>
      </c>
      <c r="L125" s="253">
        <v>15</v>
      </c>
      <c r="M125" s="253">
        <f>G125*(1+L125/100)</f>
        <v>0</v>
      </c>
      <c r="N125" s="253">
        <v>1.48E-3</v>
      </c>
      <c r="O125" s="253">
        <f>ROUND(E125*N125,2)</f>
        <v>0</v>
      </c>
      <c r="P125" s="253">
        <v>0</v>
      </c>
      <c r="Q125" s="253">
        <f>ROUND(E125*P125,2)</f>
        <v>0</v>
      </c>
      <c r="R125" s="253" t="s">
        <v>407</v>
      </c>
      <c r="S125" s="253" t="s">
        <v>154</v>
      </c>
      <c r="T125" s="254" t="s">
        <v>154</v>
      </c>
      <c r="U125" s="220">
        <v>0</v>
      </c>
      <c r="V125" s="220">
        <f>ROUND(E125*U125,2)</f>
        <v>0</v>
      </c>
      <c r="W125" s="220"/>
      <c r="X125" s="220" t="s">
        <v>408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581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48">
        <v>60</v>
      </c>
      <c r="B126" s="249" t="s">
        <v>648</v>
      </c>
      <c r="C126" s="258" t="s">
        <v>649</v>
      </c>
      <c r="D126" s="250" t="s">
        <v>527</v>
      </c>
      <c r="E126" s="251">
        <v>1</v>
      </c>
      <c r="F126" s="252"/>
      <c r="G126" s="253">
        <f>ROUND(E126*F126,2)</f>
        <v>0</v>
      </c>
      <c r="H126" s="252"/>
      <c r="I126" s="253">
        <f>ROUND(E126*H126,2)</f>
        <v>0</v>
      </c>
      <c r="J126" s="252"/>
      <c r="K126" s="253">
        <f>ROUND(E126*J126,2)</f>
        <v>0</v>
      </c>
      <c r="L126" s="253">
        <v>15</v>
      </c>
      <c r="M126" s="253">
        <f>G126*(1+L126/100)</f>
        <v>0</v>
      </c>
      <c r="N126" s="253">
        <v>0</v>
      </c>
      <c r="O126" s="253">
        <f>ROUND(E126*N126,2)</f>
        <v>0</v>
      </c>
      <c r="P126" s="253">
        <v>0</v>
      </c>
      <c r="Q126" s="253">
        <f>ROUND(E126*P126,2)</f>
        <v>0</v>
      </c>
      <c r="R126" s="253" t="s">
        <v>407</v>
      </c>
      <c r="S126" s="253" t="s">
        <v>154</v>
      </c>
      <c r="T126" s="254" t="s">
        <v>154</v>
      </c>
      <c r="U126" s="220">
        <v>0</v>
      </c>
      <c r="V126" s="220">
        <f>ROUND(E126*U126,2)</f>
        <v>0</v>
      </c>
      <c r="W126" s="220"/>
      <c r="X126" s="220" t="s">
        <v>408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581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48">
        <v>61</v>
      </c>
      <c r="B127" s="249" t="s">
        <v>650</v>
      </c>
      <c r="C127" s="258" t="s">
        <v>651</v>
      </c>
      <c r="D127" s="250" t="s">
        <v>527</v>
      </c>
      <c r="E127" s="251">
        <v>1</v>
      </c>
      <c r="F127" s="252"/>
      <c r="G127" s="253">
        <f>ROUND(E127*F127,2)</f>
        <v>0</v>
      </c>
      <c r="H127" s="252"/>
      <c r="I127" s="253">
        <f>ROUND(E127*H127,2)</f>
        <v>0</v>
      </c>
      <c r="J127" s="252"/>
      <c r="K127" s="253">
        <f>ROUND(E127*J127,2)</f>
        <v>0</v>
      </c>
      <c r="L127" s="253">
        <v>15</v>
      </c>
      <c r="M127" s="253">
        <f>G127*(1+L127/100)</f>
        <v>0</v>
      </c>
      <c r="N127" s="253">
        <v>2.5000000000000001E-3</v>
      </c>
      <c r="O127" s="253">
        <f>ROUND(E127*N127,2)</f>
        <v>0</v>
      </c>
      <c r="P127" s="253">
        <v>0</v>
      </c>
      <c r="Q127" s="253">
        <f>ROUND(E127*P127,2)</f>
        <v>0</v>
      </c>
      <c r="R127" s="253" t="s">
        <v>407</v>
      </c>
      <c r="S127" s="253" t="s">
        <v>154</v>
      </c>
      <c r="T127" s="254" t="s">
        <v>154</v>
      </c>
      <c r="U127" s="220">
        <v>0</v>
      </c>
      <c r="V127" s="220">
        <f>ROUND(E127*U127,2)</f>
        <v>0</v>
      </c>
      <c r="W127" s="220"/>
      <c r="X127" s="220" t="s">
        <v>408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581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48">
        <v>62</v>
      </c>
      <c r="B128" s="249" t="s">
        <v>652</v>
      </c>
      <c r="C128" s="258" t="s">
        <v>653</v>
      </c>
      <c r="D128" s="250" t="s">
        <v>527</v>
      </c>
      <c r="E128" s="251">
        <v>1</v>
      </c>
      <c r="F128" s="252"/>
      <c r="G128" s="253">
        <f>ROUND(E128*F128,2)</f>
        <v>0</v>
      </c>
      <c r="H128" s="252"/>
      <c r="I128" s="253">
        <f>ROUND(E128*H128,2)</f>
        <v>0</v>
      </c>
      <c r="J128" s="252"/>
      <c r="K128" s="253">
        <f>ROUND(E128*J128,2)</f>
        <v>0</v>
      </c>
      <c r="L128" s="253">
        <v>15</v>
      </c>
      <c r="M128" s="253">
        <f>G128*(1+L128/100)</f>
        <v>0</v>
      </c>
      <c r="N128" s="253">
        <v>0.01</v>
      </c>
      <c r="O128" s="253">
        <f>ROUND(E128*N128,2)</f>
        <v>0.01</v>
      </c>
      <c r="P128" s="253">
        <v>0</v>
      </c>
      <c r="Q128" s="253">
        <f>ROUND(E128*P128,2)</f>
        <v>0</v>
      </c>
      <c r="R128" s="253" t="s">
        <v>407</v>
      </c>
      <c r="S128" s="253" t="s">
        <v>154</v>
      </c>
      <c r="T128" s="254" t="s">
        <v>154</v>
      </c>
      <c r="U128" s="220">
        <v>0</v>
      </c>
      <c r="V128" s="220">
        <f>ROUND(E128*U128,2)</f>
        <v>0</v>
      </c>
      <c r="W128" s="220"/>
      <c r="X128" s="220" t="s">
        <v>408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581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48">
        <v>63</v>
      </c>
      <c r="B129" s="249" t="s">
        <v>654</v>
      </c>
      <c r="C129" s="258" t="s">
        <v>655</v>
      </c>
      <c r="D129" s="250" t="s">
        <v>527</v>
      </c>
      <c r="E129" s="251">
        <v>1</v>
      </c>
      <c r="F129" s="252"/>
      <c r="G129" s="253">
        <f>ROUND(E129*F129,2)</f>
        <v>0</v>
      </c>
      <c r="H129" s="252"/>
      <c r="I129" s="253">
        <f>ROUND(E129*H129,2)</f>
        <v>0</v>
      </c>
      <c r="J129" s="252"/>
      <c r="K129" s="253">
        <f>ROUND(E129*J129,2)</f>
        <v>0</v>
      </c>
      <c r="L129" s="253">
        <v>15</v>
      </c>
      <c r="M129" s="253">
        <f>G129*(1+L129/100)</f>
        <v>0</v>
      </c>
      <c r="N129" s="253">
        <v>1.55E-2</v>
      </c>
      <c r="O129" s="253">
        <f>ROUND(E129*N129,2)</f>
        <v>0.02</v>
      </c>
      <c r="P129" s="253">
        <v>0</v>
      </c>
      <c r="Q129" s="253">
        <f>ROUND(E129*P129,2)</f>
        <v>0</v>
      </c>
      <c r="R129" s="253" t="s">
        <v>407</v>
      </c>
      <c r="S129" s="253" t="s">
        <v>154</v>
      </c>
      <c r="T129" s="254" t="s">
        <v>154</v>
      </c>
      <c r="U129" s="220">
        <v>0</v>
      </c>
      <c r="V129" s="220">
        <f>ROUND(E129*U129,2)</f>
        <v>0</v>
      </c>
      <c r="W129" s="220"/>
      <c r="X129" s="220" t="s">
        <v>408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581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48">
        <v>64</v>
      </c>
      <c r="B130" s="249" t="s">
        <v>656</v>
      </c>
      <c r="C130" s="258" t="s">
        <v>657</v>
      </c>
      <c r="D130" s="250" t="s">
        <v>527</v>
      </c>
      <c r="E130" s="251">
        <v>1</v>
      </c>
      <c r="F130" s="252"/>
      <c r="G130" s="253">
        <f>ROUND(E130*F130,2)</f>
        <v>0</v>
      </c>
      <c r="H130" s="252"/>
      <c r="I130" s="253">
        <f>ROUND(E130*H130,2)</f>
        <v>0</v>
      </c>
      <c r="J130" s="252"/>
      <c r="K130" s="253">
        <f>ROUND(E130*J130,2)</f>
        <v>0</v>
      </c>
      <c r="L130" s="253">
        <v>15</v>
      </c>
      <c r="M130" s="253">
        <f>G130*(1+L130/100)</f>
        <v>0</v>
      </c>
      <c r="N130" s="253">
        <v>1.55E-2</v>
      </c>
      <c r="O130" s="253">
        <f>ROUND(E130*N130,2)</f>
        <v>0.02</v>
      </c>
      <c r="P130" s="253">
        <v>0</v>
      </c>
      <c r="Q130" s="253">
        <f>ROUND(E130*P130,2)</f>
        <v>0</v>
      </c>
      <c r="R130" s="253" t="s">
        <v>407</v>
      </c>
      <c r="S130" s="253" t="s">
        <v>154</v>
      </c>
      <c r="T130" s="254" t="s">
        <v>154</v>
      </c>
      <c r="U130" s="220">
        <v>0</v>
      </c>
      <c r="V130" s="220">
        <f>ROUND(E130*U130,2)</f>
        <v>0</v>
      </c>
      <c r="W130" s="220"/>
      <c r="X130" s="220" t="s">
        <v>408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581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48">
        <v>65</v>
      </c>
      <c r="B131" s="249" t="s">
        <v>658</v>
      </c>
      <c r="C131" s="258" t="s">
        <v>659</v>
      </c>
      <c r="D131" s="250" t="s">
        <v>527</v>
      </c>
      <c r="E131" s="251">
        <v>1</v>
      </c>
      <c r="F131" s="252"/>
      <c r="G131" s="253">
        <f>ROUND(E131*F131,2)</f>
        <v>0</v>
      </c>
      <c r="H131" s="252"/>
      <c r="I131" s="253">
        <f>ROUND(E131*H131,2)</f>
        <v>0</v>
      </c>
      <c r="J131" s="252"/>
      <c r="K131" s="253">
        <f>ROUND(E131*J131,2)</f>
        <v>0</v>
      </c>
      <c r="L131" s="253">
        <v>15</v>
      </c>
      <c r="M131" s="253">
        <f>G131*(1+L131/100)</f>
        <v>0</v>
      </c>
      <c r="N131" s="253">
        <v>4.0399999999999998E-2</v>
      </c>
      <c r="O131" s="253">
        <f>ROUND(E131*N131,2)</f>
        <v>0.04</v>
      </c>
      <c r="P131" s="253">
        <v>0</v>
      </c>
      <c r="Q131" s="253">
        <f>ROUND(E131*P131,2)</f>
        <v>0</v>
      </c>
      <c r="R131" s="253" t="s">
        <v>407</v>
      </c>
      <c r="S131" s="253" t="s">
        <v>154</v>
      </c>
      <c r="T131" s="254" t="s">
        <v>154</v>
      </c>
      <c r="U131" s="220">
        <v>0</v>
      </c>
      <c r="V131" s="220">
        <f>ROUND(E131*U131,2)</f>
        <v>0</v>
      </c>
      <c r="W131" s="220"/>
      <c r="X131" s="220" t="s">
        <v>408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581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x14ac:dyDescent="0.2">
      <c r="A132" s="222" t="s">
        <v>149</v>
      </c>
      <c r="B132" s="223" t="s">
        <v>101</v>
      </c>
      <c r="C132" s="238" t="s">
        <v>102</v>
      </c>
      <c r="D132" s="224"/>
      <c r="E132" s="225"/>
      <c r="F132" s="226"/>
      <c r="G132" s="226">
        <f>SUMIF(AG133:AG138,"&lt;&gt;NOR",G133:G138)</f>
        <v>0</v>
      </c>
      <c r="H132" s="226"/>
      <c r="I132" s="226">
        <f>SUM(I133:I138)</f>
        <v>0</v>
      </c>
      <c r="J132" s="226"/>
      <c r="K132" s="226">
        <f>SUM(K133:K138)</f>
        <v>0</v>
      </c>
      <c r="L132" s="226"/>
      <c r="M132" s="226">
        <f>SUM(M133:M138)</f>
        <v>0</v>
      </c>
      <c r="N132" s="226"/>
      <c r="O132" s="226">
        <f>SUM(O133:O138)</f>
        <v>0.01</v>
      </c>
      <c r="P132" s="226"/>
      <c r="Q132" s="226">
        <f>SUM(Q133:Q138)</f>
        <v>0</v>
      </c>
      <c r="R132" s="226"/>
      <c r="S132" s="226"/>
      <c r="T132" s="227"/>
      <c r="U132" s="221"/>
      <c r="V132" s="221">
        <f>SUM(V133:V138)</f>
        <v>1.78</v>
      </c>
      <c r="W132" s="221"/>
      <c r="X132" s="221"/>
      <c r="AG132" t="s">
        <v>150</v>
      </c>
    </row>
    <row r="133" spans="1:60" ht="45" outlineLevel="1" x14ac:dyDescent="0.2">
      <c r="A133" s="228">
        <v>66</v>
      </c>
      <c r="B133" s="229" t="s">
        <v>660</v>
      </c>
      <c r="C133" s="239" t="s">
        <v>661</v>
      </c>
      <c r="D133" s="230" t="s">
        <v>535</v>
      </c>
      <c r="E133" s="231">
        <v>1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15</v>
      </c>
      <c r="M133" s="233">
        <f>G133*(1+L133/100)</f>
        <v>0</v>
      </c>
      <c r="N133" s="233">
        <v>7.0099999999999997E-3</v>
      </c>
      <c r="O133" s="233">
        <f>ROUND(E133*N133,2)</f>
        <v>0.01</v>
      </c>
      <c r="P133" s="233">
        <v>0</v>
      </c>
      <c r="Q133" s="233">
        <f>ROUND(E133*P133,2)</f>
        <v>0</v>
      </c>
      <c r="R133" s="233" t="s">
        <v>506</v>
      </c>
      <c r="S133" s="233" t="s">
        <v>154</v>
      </c>
      <c r="T133" s="234" t="s">
        <v>154</v>
      </c>
      <c r="U133" s="220">
        <v>1.77</v>
      </c>
      <c r="V133" s="220">
        <f>ROUND(E133*U133,2)</f>
        <v>1.77</v>
      </c>
      <c r="W133" s="220"/>
      <c r="X133" s="220" t="s">
        <v>177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338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40" t="s">
        <v>662</v>
      </c>
      <c r="D134" s="236"/>
      <c r="E134" s="236"/>
      <c r="F134" s="236"/>
      <c r="G134" s="236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159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7" t="s">
        <v>663</v>
      </c>
      <c r="D135" s="247"/>
      <c r="E135" s="247"/>
      <c r="F135" s="247"/>
      <c r="G135" s="247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159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>
        <v>67</v>
      </c>
      <c r="B136" s="229" t="s">
        <v>664</v>
      </c>
      <c r="C136" s="239" t="s">
        <v>665</v>
      </c>
      <c r="D136" s="230" t="s">
        <v>381</v>
      </c>
      <c r="E136" s="231">
        <v>7.4000000000000003E-3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15</v>
      </c>
      <c r="M136" s="233">
        <f>G136*(1+L136/100)</f>
        <v>0</v>
      </c>
      <c r="N136" s="233">
        <v>0</v>
      </c>
      <c r="O136" s="233">
        <f>ROUND(E136*N136,2)</f>
        <v>0</v>
      </c>
      <c r="P136" s="233">
        <v>0</v>
      </c>
      <c r="Q136" s="233">
        <f>ROUND(E136*P136,2)</f>
        <v>0</v>
      </c>
      <c r="R136" s="233" t="s">
        <v>506</v>
      </c>
      <c r="S136" s="233" t="s">
        <v>154</v>
      </c>
      <c r="T136" s="234" t="s">
        <v>154</v>
      </c>
      <c r="U136" s="220">
        <v>1.7789999999999999</v>
      </c>
      <c r="V136" s="220">
        <f>ROUND(E136*U136,2)</f>
        <v>0.01</v>
      </c>
      <c r="W136" s="220"/>
      <c r="X136" s="220" t="s">
        <v>177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338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6" t="s">
        <v>619</v>
      </c>
      <c r="D137" s="246"/>
      <c r="E137" s="246"/>
      <c r="F137" s="246"/>
      <c r="G137" s="246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201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2.5" outlineLevel="1" x14ac:dyDescent="0.2">
      <c r="A138" s="248">
        <v>68</v>
      </c>
      <c r="B138" s="249" t="s">
        <v>666</v>
      </c>
      <c r="C138" s="258" t="s">
        <v>667</v>
      </c>
      <c r="D138" s="250" t="s">
        <v>527</v>
      </c>
      <c r="E138" s="251">
        <v>1</v>
      </c>
      <c r="F138" s="252"/>
      <c r="G138" s="253">
        <f>ROUND(E138*F138,2)</f>
        <v>0</v>
      </c>
      <c r="H138" s="252"/>
      <c r="I138" s="253">
        <f>ROUND(E138*H138,2)</f>
        <v>0</v>
      </c>
      <c r="J138" s="252"/>
      <c r="K138" s="253">
        <f>ROUND(E138*J138,2)</f>
        <v>0</v>
      </c>
      <c r="L138" s="253">
        <v>15</v>
      </c>
      <c r="M138" s="253">
        <f>G138*(1+L138/100)</f>
        <v>0</v>
      </c>
      <c r="N138" s="253">
        <v>3.8999999999999999E-4</v>
      </c>
      <c r="O138" s="253">
        <f>ROUND(E138*N138,2)</f>
        <v>0</v>
      </c>
      <c r="P138" s="253">
        <v>0</v>
      </c>
      <c r="Q138" s="253">
        <f>ROUND(E138*P138,2)</f>
        <v>0</v>
      </c>
      <c r="R138" s="253" t="s">
        <v>407</v>
      </c>
      <c r="S138" s="253" t="s">
        <v>154</v>
      </c>
      <c r="T138" s="254" t="s">
        <v>154</v>
      </c>
      <c r="U138" s="220">
        <v>0</v>
      </c>
      <c r="V138" s="220">
        <f>ROUND(E138*U138,2)</f>
        <v>0</v>
      </c>
      <c r="W138" s="220"/>
      <c r="X138" s="220" t="s">
        <v>408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581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x14ac:dyDescent="0.2">
      <c r="A139" s="222" t="s">
        <v>149</v>
      </c>
      <c r="B139" s="223" t="s">
        <v>117</v>
      </c>
      <c r="C139" s="238" t="s">
        <v>118</v>
      </c>
      <c r="D139" s="224"/>
      <c r="E139" s="225"/>
      <c r="F139" s="226"/>
      <c r="G139" s="226">
        <f>SUMIF(AG140:AG148,"&lt;&gt;NOR",G140:G148)</f>
        <v>0</v>
      </c>
      <c r="H139" s="226"/>
      <c r="I139" s="226">
        <f>SUM(I140:I148)</f>
        <v>0</v>
      </c>
      <c r="J139" s="226"/>
      <c r="K139" s="226">
        <f>SUM(K140:K148)</f>
        <v>0</v>
      </c>
      <c r="L139" s="226"/>
      <c r="M139" s="226">
        <f>SUM(M140:M148)</f>
        <v>0</v>
      </c>
      <c r="N139" s="226"/>
      <c r="O139" s="226">
        <f>SUM(O140:O148)</f>
        <v>0</v>
      </c>
      <c r="P139" s="226"/>
      <c r="Q139" s="226">
        <f>SUM(Q140:Q148)</f>
        <v>0</v>
      </c>
      <c r="R139" s="226"/>
      <c r="S139" s="226"/>
      <c r="T139" s="227"/>
      <c r="U139" s="221"/>
      <c r="V139" s="221">
        <f>SUM(V140:V148)</f>
        <v>7.75</v>
      </c>
      <c r="W139" s="221"/>
      <c r="X139" s="221"/>
      <c r="AG139" t="s">
        <v>150</v>
      </c>
    </row>
    <row r="140" spans="1:60" ht="22.5" outlineLevel="1" x14ac:dyDescent="0.2">
      <c r="A140" s="248">
        <v>69</v>
      </c>
      <c r="B140" s="249" t="s">
        <v>668</v>
      </c>
      <c r="C140" s="258" t="s">
        <v>669</v>
      </c>
      <c r="D140" s="250" t="s">
        <v>381</v>
      </c>
      <c r="E140" s="251">
        <v>0.72604000000000002</v>
      </c>
      <c r="F140" s="252"/>
      <c r="G140" s="253">
        <f>ROUND(E140*F140,2)</f>
        <v>0</v>
      </c>
      <c r="H140" s="252"/>
      <c r="I140" s="253">
        <f>ROUND(E140*H140,2)</f>
        <v>0</v>
      </c>
      <c r="J140" s="252"/>
      <c r="K140" s="253">
        <f>ROUND(E140*J140,2)</f>
        <v>0</v>
      </c>
      <c r="L140" s="253">
        <v>15</v>
      </c>
      <c r="M140" s="253">
        <f>G140*(1+L140/100)</f>
        <v>0</v>
      </c>
      <c r="N140" s="253">
        <v>0</v>
      </c>
      <c r="O140" s="253">
        <f>ROUND(E140*N140,2)</f>
        <v>0</v>
      </c>
      <c r="P140" s="253">
        <v>0</v>
      </c>
      <c r="Q140" s="253">
        <f>ROUND(E140*P140,2)</f>
        <v>0</v>
      </c>
      <c r="R140" s="253" t="s">
        <v>317</v>
      </c>
      <c r="S140" s="253" t="s">
        <v>154</v>
      </c>
      <c r="T140" s="254" t="s">
        <v>154</v>
      </c>
      <c r="U140" s="220">
        <v>2.0089999999999999</v>
      </c>
      <c r="V140" s="220">
        <f>ROUND(E140*U140,2)</f>
        <v>1.46</v>
      </c>
      <c r="W140" s="220"/>
      <c r="X140" s="220" t="s">
        <v>177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670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48">
        <v>70</v>
      </c>
      <c r="B141" s="249" t="s">
        <v>671</v>
      </c>
      <c r="C141" s="258" t="s">
        <v>672</v>
      </c>
      <c r="D141" s="250" t="s">
        <v>381</v>
      </c>
      <c r="E141" s="251">
        <v>3.6301999999999999</v>
      </c>
      <c r="F141" s="252"/>
      <c r="G141" s="253">
        <f>ROUND(E141*F141,2)</f>
        <v>0</v>
      </c>
      <c r="H141" s="252"/>
      <c r="I141" s="253">
        <f>ROUND(E141*H141,2)</f>
        <v>0</v>
      </c>
      <c r="J141" s="252"/>
      <c r="K141" s="253">
        <f>ROUND(E141*J141,2)</f>
        <v>0</v>
      </c>
      <c r="L141" s="253">
        <v>15</v>
      </c>
      <c r="M141" s="253">
        <f>G141*(1+L141/100)</f>
        <v>0</v>
      </c>
      <c r="N141" s="253">
        <v>0</v>
      </c>
      <c r="O141" s="253">
        <f>ROUND(E141*N141,2)</f>
        <v>0</v>
      </c>
      <c r="P141" s="253">
        <v>0</v>
      </c>
      <c r="Q141" s="253">
        <f>ROUND(E141*P141,2)</f>
        <v>0</v>
      </c>
      <c r="R141" s="253" t="s">
        <v>317</v>
      </c>
      <c r="S141" s="253" t="s">
        <v>154</v>
      </c>
      <c r="T141" s="254" t="s">
        <v>154</v>
      </c>
      <c r="U141" s="220">
        <v>0.95899999999999996</v>
      </c>
      <c r="V141" s="220">
        <f>ROUND(E141*U141,2)</f>
        <v>3.48</v>
      </c>
      <c r="W141" s="220"/>
      <c r="X141" s="220" t="s">
        <v>177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670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48">
        <v>71</v>
      </c>
      <c r="B142" s="249" t="s">
        <v>484</v>
      </c>
      <c r="C142" s="258" t="s">
        <v>485</v>
      </c>
      <c r="D142" s="250" t="s">
        <v>381</v>
      </c>
      <c r="E142" s="251">
        <v>0.72604000000000002</v>
      </c>
      <c r="F142" s="252"/>
      <c r="G142" s="253">
        <f>ROUND(E142*F142,2)</f>
        <v>0</v>
      </c>
      <c r="H142" s="252"/>
      <c r="I142" s="253">
        <f>ROUND(E142*H142,2)</f>
        <v>0</v>
      </c>
      <c r="J142" s="252"/>
      <c r="K142" s="253">
        <f>ROUND(E142*J142,2)</f>
        <v>0</v>
      </c>
      <c r="L142" s="253">
        <v>15</v>
      </c>
      <c r="M142" s="253">
        <f>G142*(1+L142/100)</f>
        <v>0</v>
      </c>
      <c r="N142" s="253">
        <v>0</v>
      </c>
      <c r="O142" s="253">
        <f>ROUND(E142*N142,2)</f>
        <v>0</v>
      </c>
      <c r="P142" s="253">
        <v>0</v>
      </c>
      <c r="Q142" s="253">
        <f>ROUND(E142*P142,2)</f>
        <v>0</v>
      </c>
      <c r="R142" s="253" t="s">
        <v>317</v>
      </c>
      <c r="S142" s="253" t="s">
        <v>154</v>
      </c>
      <c r="T142" s="254" t="s">
        <v>154</v>
      </c>
      <c r="U142" s="220">
        <v>0.49</v>
      </c>
      <c r="V142" s="220">
        <f>ROUND(E142*U142,2)</f>
        <v>0.36</v>
      </c>
      <c r="W142" s="220"/>
      <c r="X142" s="220" t="s">
        <v>177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670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48">
        <v>72</v>
      </c>
      <c r="B143" s="249" t="s">
        <v>487</v>
      </c>
      <c r="C143" s="258" t="s">
        <v>488</v>
      </c>
      <c r="D143" s="250" t="s">
        <v>381</v>
      </c>
      <c r="E143" s="251">
        <v>5.0822799999999999</v>
      </c>
      <c r="F143" s="252"/>
      <c r="G143" s="253">
        <f>ROUND(E143*F143,2)</f>
        <v>0</v>
      </c>
      <c r="H143" s="252"/>
      <c r="I143" s="253">
        <f>ROUND(E143*H143,2)</f>
        <v>0</v>
      </c>
      <c r="J143" s="252"/>
      <c r="K143" s="253">
        <f>ROUND(E143*J143,2)</f>
        <v>0</v>
      </c>
      <c r="L143" s="253">
        <v>15</v>
      </c>
      <c r="M143" s="253">
        <f>G143*(1+L143/100)</f>
        <v>0</v>
      </c>
      <c r="N143" s="253">
        <v>0</v>
      </c>
      <c r="O143" s="253">
        <f>ROUND(E143*N143,2)</f>
        <v>0</v>
      </c>
      <c r="P143" s="253">
        <v>0</v>
      </c>
      <c r="Q143" s="253">
        <f>ROUND(E143*P143,2)</f>
        <v>0</v>
      </c>
      <c r="R143" s="253" t="s">
        <v>317</v>
      </c>
      <c r="S143" s="253" t="s">
        <v>154</v>
      </c>
      <c r="T143" s="254" t="s">
        <v>154</v>
      </c>
      <c r="U143" s="220">
        <v>0</v>
      </c>
      <c r="V143" s="220">
        <f>ROUND(E143*U143,2)</f>
        <v>0</v>
      </c>
      <c r="W143" s="220"/>
      <c r="X143" s="220" t="s">
        <v>177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670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8">
        <v>73</v>
      </c>
      <c r="B144" s="249" t="s">
        <v>673</v>
      </c>
      <c r="C144" s="258" t="s">
        <v>674</v>
      </c>
      <c r="D144" s="250" t="s">
        <v>381</v>
      </c>
      <c r="E144" s="251">
        <v>0.72604000000000002</v>
      </c>
      <c r="F144" s="252"/>
      <c r="G144" s="253">
        <f>ROUND(E144*F144,2)</f>
        <v>0</v>
      </c>
      <c r="H144" s="252"/>
      <c r="I144" s="253">
        <f>ROUND(E144*H144,2)</f>
        <v>0</v>
      </c>
      <c r="J144" s="252"/>
      <c r="K144" s="253">
        <f>ROUND(E144*J144,2)</f>
        <v>0</v>
      </c>
      <c r="L144" s="253">
        <v>15</v>
      </c>
      <c r="M144" s="253">
        <f>G144*(1+L144/100)</f>
        <v>0</v>
      </c>
      <c r="N144" s="253">
        <v>0</v>
      </c>
      <c r="O144" s="253">
        <f>ROUND(E144*N144,2)</f>
        <v>0</v>
      </c>
      <c r="P144" s="253">
        <v>0</v>
      </c>
      <c r="Q144" s="253">
        <f>ROUND(E144*P144,2)</f>
        <v>0</v>
      </c>
      <c r="R144" s="253" t="s">
        <v>317</v>
      </c>
      <c r="S144" s="253" t="s">
        <v>154</v>
      </c>
      <c r="T144" s="254" t="s">
        <v>154</v>
      </c>
      <c r="U144" s="220">
        <v>0</v>
      </c>
      <c r="V144" s="220">
        <f>ROUND(E144*U144,2)</f>
        <v>0</v>
      </c>
      <c r="W144" s="220"/>
      <c r="X144" s="220" t="s">
        <v>177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670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28">
        <v>74</v>
      </c>
      <c r="B145" s="229" t="s">
        <v>675</v>
      </c>
      <c r="C145" s="239" t="s">
        <v>676</v>
      </c>
      <c r="D145" s="230" t="s">
        <v>381</v>
      </c>
      <c r="E145" s="231">
        <v>0.72604000000000002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15</v>
      </c>
      <c r="M145" s="233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3" t="s">
        <v>677</v>
      </c>
      <c r="S145" s="233" t="s">
        <v>154</v>
      </c>
      <c r="T145" s="234" t="s">
        <v>154</v>
      </c>
      <c r="U145" s="220">
        <v>0.752</v>
      </c>
      <c r="V145" s="220">
        <f>ROUND(E145*U145,2)</f>
        <v>0.55000000000000004</v>
      </c>
      <c r="W145" s="220"/>
      <c r="X145" s="220" t="s">
        <v>177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670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56" t="s">
        <v>678</v>
      </c>
      <c r="D146" s="246"/>
      <c r="E146" s="246"/>
      <c r="F146" s="246"/>
      <c r="G146" s="246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201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35" t="str">
        <f>C146</f>
        <v>nebo vybouraných hmot nošením nebo přehazováním k místu nakládky přístupnému normálním dopravním prostředkům do 10 m,</v>
      </c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18"/>
      <c r="B147" s="219"/>
      <c r="C147" s="257" t="s">
        <v>679</v>
      </c>
      <c r="D147" s="247"/>
      <c r="E147" s="247"/>
      <c r="F147" s="247"/>
      <c r="G147" s="247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159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35" t="str">
        <f>C147</f>
        <v>S naložením suti nebo vybouraných hmot do dopravního prostředku a na jejich vyložením, popřípadě přeložením na normální dopravní prostředek.</v>
      </c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>
        <v>75</v>
      </c>
      <c r="B148" s="229" t="s">
        <v>680</v>
      </c>
      <c r="C148" s="239" t="s">
        <v>681</v>
      </c>
      <c r="D148" s="230" t="s">
        <v>381</v>
      </c>
      <c r="E148" s="231">
        <v>0.72604000000000002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15</v>
      </c>
      <c r="M148" s="233">
        <f>G148*(1+L148/100)</f>
        <v>0</v>
      </c>
      <c r="N148" s="233">
        <v>0</v>
      </c>
      <c r="O148" s="233">
        <f>ROUND(E148*N148,2)</f>
        <v>0</v>
      </c>
      <c r="P148" s="233">
        <v>0</v>
      </c>
      <c r="Q148" s="233">
        <f>ROUND(E148*P148,2)</f>
        <v>0</v>
      </c>
      <c r="R148" s="233"/>
      <c r="S148" s="233" t="s">
        <v>154</v>
      </c>
      <c r="T148" s="234" t="s">
        <v>154</v>
      </c>
      <c r="U148" s="220">
        <v>2.6120000000000001</v>
      </c>
      <c r="V148" s="220">
        <f>ROUND(E148*U148,2)</f>
        <v>1.9</v>
      </c>
      <c r="W148" s="220"/>
      <c r="X148" s="220" t="s">
        <v>177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670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3"/>
      <c r="B149" s="4"/>
      <c r="C149" s="241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v>15</v>
      </c>
      <c r="AF149">
        <v>21</v>
      </c>
      <c r="AG149" t="s">
        <v>136</v>
      </c>
    </row>
    <row r="150" spans="1:60" x14ac:dyDescent="0.2">
      <c r="A150" s="214"/>
      <c r="B150" s="215" t="s">
        <v>29</v>
      </c>
      <c r="C150" s="242"/>
      <c r="D150" s="216"/>
      <c r="E150" s="217"/>
      <c r="F150" s="217"/>
      <c r="G150" s="237">
        <f>G8+G18+G44+G75+G109+G132+G139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E150">
        <f>SUMIF(L7:L148,AE149,G7:G148)</f>
        <v>0</v>
      </c>
      <c r="AF150">
        <f>SUMIF(L7:L148,AF149,G7:G148)</f>
        <v>0</v>
      </c>
      <c r="AG150" t="s">
        <v>172</v>
      </c>
    </row>
    <row r="151" spans="1:60" x14ac:dyDescent="0.2">
      <c r="C151" s="243"/>
      <c r="D151" s="10"/>
      <c r="AG151" t="s">
        <v>173</v>
      </c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0">
    <mergeCell ref="C146:G146"/>
    <mergeCell ref="C147:G147"/>
    <mergeCell ref="C106:G106"/>
    <mergeCell ref="C108:G108"/>
    <mergeCell ref="C123:G123"/>
    <mergeCell ref="C134:G134"/>
    <mergeCell ref="C135:G135"/>
    <mergeCell ref="C137:G137"/>
    <mergeCell ref="C91:G91"/>
    <mergeCell ref="C93:G93"/>
    <mergeCell ref="C95:G95"/>
    <mergeCell ref="C98:G98"/>
    <mergeCell ref="C101:G101"/>
    <mergeCell ref="C104:G104"/>
    <mergeCell ref="C82:G82"/>
    <mergeCell ref="C83:G83"/>
    <mergeCell ref="C84:G84"/>
    <mergeCell ref="C86:G86"/>
    <mergeCell ref="C87:G87"/>
    <mergeCell ref="C88:G88"/>
    <mergeCell ref="C65:G65"/>
    <mergeCell ref="C67:G67"/>
    <mergeCell ref="C72:G72"/>
    <mergeCell ref="C78:G78"/>
    <mergeCell ref="C79:G79"/>
    <mergeCell ref="C80:G80"/>
    <mergeCell ref="C55:G55"/>
    <mergeCell ref="C56:G56"/>
    <mergeCell ref="C58:G58"/>
    <mergeCell ref="C59:G59"/>
    <mergeCell ref="C60:G60"/>
    <mergeCell ref="C63:G63"/>
    <mergeCell ref="C42:G42"/>
    <mergeCell ref="C46:G46"/>
    <mergeCell ref="C48:G48"/>
    <mergeCell ref="C50:G50"/>
    <mergeCell ref="C52:G52"/>
    <mergeCell ref="C53:G53"/>
    <mergeCell ref="C16:G16"/>
    <mergeCell ref="C20:G20"/>
    <mergeCell ref="C23:G23"/>
    <mergeCell ref="C25:G25"/>
    <mergeCell ref="C27:G27"/>
    <mergeCell ref="C36:G3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174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8</v>
      </c>
      <c r="B3" s="49" t="s">
        <v>60</v>
      </c>
      <c r="C3" s="200" t="s">
        <v>61</v>
      </c>
      <c r="D3" s="198"/>
      <c r="E3" s="198"/>
      <c r="F3" s="198"/>
      <c r="G3" s="199"/>
      <c r="AC3" s="176" t="s">
        <v>124</v>
      </c>
      <c r="AG3" t="s">
        <v>126</v>
      </c>
    </row>
    <row r="4" spans="1:60" ht="24.95" customHeight="1" x14ac:dyDescent="0.2">
      <c r="A4" s="201" t="s">
        <v>9</v>
      </c>
      <c r="B4" s="202" t="s">
        <v>66</v>
      </c>
      <c r="C4" s="203" t="s">
        <v>67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29</v>
      </c>
      <c r="H6" s="210" t="s">
        <v>30</v>
      </c>
      <c r="I6" s="210" t="s">
        <v>134</v>
      </c>
      <c r="J6" s="210" t="s">
        <v>31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149</v>
      </c>
      <c r="B8" s="223" t="s">
        <v>113</v>
      </c>
      <c r="C8" s="238" t="s">
        <v>114</v>
      </c>
      <c r="D8" s="224"/>
      <c r="E8" s="225"/>
      <c r="F8" s="226"/>
      <c r="G8" s="226">
        <f>SUMIF(AG9:AG47,"&lt;&gt;NOR",G9:G47)</f>
        <v>0</v>
      </c>
      <c r="H8" s="226"/>
      <c r="I8" s="226">
        <f>SUM(I9:I47)</f>
        <v>0</v>
      </c>
      <c r="J8" s="226"/>
      <c r="K8" s="226">
        <f>SUM(K9:K47)</f>
        <v>0</v>
      </c>
      <c r="L8" s="226"/>
      <c r="M8" s="226">
        <f>SUM(M9:M47)</f>
        <v>0</v>
      </c>
      <c r="N8" s="226"/>
      <c r="O8" s="226">
        <f>SUM(O9:O47)</f>
        <v>0.37000000000000005</v>
      </c>
      <c r="P8" s="226"/>
      <c r="Q8" s="226">
        <f>SUM(Q9:Q47)</f>
        <v>1.05</v>
      </c>
      <c r="R8" s="226"/>
      <c r="S8" s="226"/>
      <c r="T8" s="227"/>
      <c r="U8" s="221"/>
      <c r="V8" s="221">
        <f>SUM(V9:V47)</f>
        <v>160.71000000000004</v>
      </c>
      <c r="W8" s="221"/>
      <c r="X8" s="221"/>
      <c r="AG8" t="s">
        <v>150</v>
      </c>
    </row>
    <row r="9" spans="1:60" ht="22.5" outlineLevel="1" x14ac:dyDescent="0.2">
      <c r="A9" s="248">
        <v>1</v>
      </c>
      <c r="B9" s="249" t="s">
        <v>682</v>
      </c>
      <c r="C9" s="258" t="s">
        <v>683</v>
      </c>
      <c r="D9" s="250" t="s">
        <v>527</v>
      </c>
      <c r="E9" s="251">
        <v>26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15</v>
      </c>
      <c r="M9" s="253">
        <f>G9*(1+L9/100)</f>
        <v>0</v>
      </c>
      <c r="N9" s="253">
        <v>8.0000000000000007E-5</v>
      </c>
      <c r="O9" s="253">
        <f>ROUND(E9*N9,2)</f>
        <v>0</v>
      </c>
      <c r="P9" s="253">
        <v>1E-3</v>
      </c>
      <c r="Q9" s="253">
        <f>ROUND(E9*P9,2)</f>
        <v>0.03</v>
      </c>
      <c r="R9" s="253" t="s">
        <v>317</v>
      </c>
      <c r="S9" s="253" t="s">
        <v>154</v>
      </c>
      <c r="T9" s="254" t="s">
        <v>154</v>
      </c>
      <c r="U9" s="220">
        <v>0.152</v>
      </c>
      <c r="V9" s="220">
        <f>ROUND(E9*U9,2)</f>
        <v>3.95</v>
      </c>
      <c r="W9" s="220"/>
      <c r="X9" s="220" t="s">
        <v>177</v>
      </c>
      <c r="Y9" s="211"/>
      <c r="Z9" s="211"/>
      <c r="AA9" s="211"/>
      <c r="AB9" s="211"/>
      <c r="AC9" s="211"/>
      <c r="AD9" s="211"/>
      <c r="AE9" s="211"/>
      <c r="AF9" s="211"/>
      <c r="AG9" s="211" t="s">
        <v>271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8">
        <v>2</v>
      </c>
      <c r="B10" s="249" t="s">
        <v>684</v>
      </c>
      <c r="C10" s="258" t="s">
        <v>685</v>
      </c>
      <c r="D10" s="250" t="s">
        <v>206</v>
      </c>
      <c r="E10" s="251">
        <v>510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15</v>
      </c>
      <c r="M10" s="253">
        <f>G10*(1+L10/100)</f>
        <v>0</v>
      </c>
      <c r="N10" s="253">
        <v>4.8999999999999998E-4</v>
      </c>
      <c r="O10" s="253">
        <f>ROUND(E10*N10,2)</f>
        <v>0.25</v>
      </c>
      <c r="P10" s="253">
        <v>2E-3</v>
      </c>
      <c r="Q10" s="253">
        <f>ROUND(E10*P10,2)</f>
        <v>1.02</v>
      </c>
      <c r="R10" s="253" t="s">
        <v>317</v>
      </c>
      <c r="S10" s="253" t="s">
        <v>154</v>
      </c>
      <c r="T10" s="254" t="s">
        <v>154</v>
      </c>
      <c r="U10" s="220">
        <v>0.17599999999999999</v>
      </c>
      <c r="V10" s="220">
        <f>ROUND(E10*U10,2)</f>
        <v>89.76</v>
      </c>
      <c r="W10" s="220"/>
      <c r="X10" s="220" t="s">
        <v>177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271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686</v>
      </c>
      <c r="C11" s="258" t="s">
        <v>687</v>
      </c>
      <c r="D11" s="250" t="s">
        <v>220</v>
      </c>
      <c r="E11" s="251">
        <v>1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15</v>
      </c>
      <c r="M11" s="253">
        <f>G11*(1+L11/100)</f>
        <v>0</v>
      </c>
      <c r="N11" s="253">
        <v>0</v>
      </c>
      <c r="O11" s="253">
        <f>ROUND(E11*N11,2)</f>
        <v>0</v>
      </c>
      <c r="P11" s="253">
        <v>0</v>
      </c>
      <c r="Q11" s="253">
        <f>ROUND(E11*P11,2)</f>
        <v>0</v>
      </c>
      <c r="R11" s="253"/>
      <c r="S11" s="253" t="s">
        <v>176</v>
      </c>
      <c r="T11" s="254" t="s">
        <v>155</v>
      </c>
      <c r="U11" s="220">
        <v>0</v>
      </c>
      <c r="V11" s="220">
        <f>ROUND(E11*U11,2)</f>
        <v>0</v>
      </c>
      <c r="W11" s="220"/>
      <c r="X11" s="220" t="s">
        <v>177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271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688</v>
      </c>
      <c r="C12" s="258" t="s">
        <v>689</v>
      </c>
      <c r="D12" s="250" t="s">
        <v>690</v>
      </c>
      <c r="E12" s="251">
        <v>1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15</v>
      </c>
      <c r="M12" s="253">
        <f>G12*(1+L12/100)</f>
        <v>0</v>
      </c>
      <c r="N12" s="253">
        <v>0</v>
      </c>
      <c r="O12" s="253">
        <f>ROUND(E12*N12,2)</f>
        <v>0</v>
      </c>
      <c r="P12" s="253">
        <v>0</v>
      </c>
      <c r="Q12" s="253">
        <f>ROUND(E12*P12,2)</f>
        <v>0</v>
      </c>
      <c r="R12" s="253"/>
      <c r="S12" s="253" t="s">
        <v>176</v>
      </c>
      <c r="T12" s="254" t="s">
        <v>155</v>
      </c>
      <c r="U12" s="220">
        <v>0</v>
      </c>
      <c r="V12" s="220">
        <f>ROUND(E12*U12,2)</f>
        <v>0</v>
      </c>
      <c r="W12" s="220"/>
      <c r="X12" s="220" t="s">
        <v>177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271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5</v>
      </c>
      <c r="B13" s="249" t="s">
        <v>691</v>
      </c>
      <c r="C13" s="258" t="s">
        <v>692</v>
      </c>
      <c r="D13" s="250" t="s">
        <v>527</v>
      </c>
      <c r="E13" s="251">
        <v>26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15</v>
      </c>
      <c r="M13" s="253">
        <f>G13*(1+L13/100)</f>
        <v>0</v>
      </c>
      <c r="N13" s="253">
        <v>3.0000000000000001E-5</v>
      </c>
      <c r="O13" s="253">
        <f>ROUND(E13*N13,2)</f>
        <v>0</v>
      </c>
      <c r="P13" s="253">
        <v>0</v>
      </c>
      <c r="Q13" s="253">
        <f>ROUND(E13*P13,2)</f>
        <v>0</v>
      </c>
      <c r="R13" s="253" t="s">
        <v>113</v>
      </c>
      <c r="S13" s="253" t="s">
        <v>154</v>
      </c>
      <c r="T13" s="254" t="s">
        <v>154</v>
      </c>
      <c r="U13" s="220">
        <v>0.14130000000000001</v>
      </c>
      <c r="V13" s="220">
        <f>ROUND(E13*U13,2)</f>
        <v>3.67</v>
      </c>
      <c r="W13" s="220"/>
      <c r="X13" s="220" t="s">
        <v>177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477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48">
        <v>6</v>
      </c>
      <c r="B14" s="249" t="s">
        <v>693</v>
      </c>
      <c r="C14" s="258" t="s">
        <v>694</v>
      </c>
      <c r="D14" s="250" t="s">
        <v>527</v>
      </c>
      <c r="E14" s="251">
        <v>1</v>
      </c>
      <c r="F14" s="252"/>
      <c r="G14" s="253">
        <f>ROUND(E14*F14,2)</f>
        <v>0</v>
      </c>
      <c r="H14" s="252"/>
      <c r="I14" s="253">
        <f>ROUND(E14*H14,2)</f>
        <v>0</v>
      </c>
      <c r="J14" s="252"/>
      <c r="K14" s="253">
        <f>ROUND(E14*J14,2)</f>
        <v>0</v>
      </c>
      <c r="L14" s="253">
        <v>15</v>
      </c>
      <c r="M14" s="253">
        <f>G14*(1+L14/100)</f>
        <v>0</v>
      </c>
      <c r="N14" s="253">
        <v>1.1E-4</v>
      </c>
      <c r="O14" s="253">
        <f>ROUND(E14*N14,2)</f>
        <v>0</v>
      </c>
      <c r="P14" s="253">
        <v>0</v>
      </c>
      <c r="Q14" s="253">
        <f>ROUND(E14*P14,2)</f>
        <v>0</v>
      </c>
      <c r="R14" s="253" t="s">
        <v>113</v>
      </c>
      <c r="S14" s="253" t="s">
        <v>154</v>
      </c>
      <c r="T14" s="254" t="s">
        <v>154</v>
      </c>
      <c r="U14" s="220">
        <v>0.13</v>
      </c>
      <c r="V14" s="220">
        <f>ROUND(E14*U14,2)</f>
        <v>0.13</v>
      </c>
      <c r="W14" s="220"/>
      <c r="X14" s="220" t="s">
        <v>177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477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48">
        <v>7</v>
      </c>
      <c r="B15" s="249" t="s">
        <v>695</v>
      </c>
      <c r="C15" s="258" t="s">
        <v>696</v>
      </c>
      <c r="D15" s="250" t="s">
        <v>527</v>
      </c>
      <c r="E15" s="251">
        <v>2</v>
      </c>
      <c r="F15" s="252"/>
      <c r="G15" s="253">
        <f>ROUND(E15*F15,2)</f>
        <v>0</v>
      </c>
      <c r="H15" s="252"/>
      <c r="I15" s="253">
        <f>ROUND(E15*H15,2)</f>
        <v>0</v>
      </c>
      <c r="J15" s="252"/>
      <c r="K15" s="253">
        <f>ROUND(E15*J15,2)</f>
        <v>0</v>
      </c>
      <c r="L15" s="253">
        <v>15</v>
      </c>
      <c r="M15" s="253">
        <f>G15*(1+L15/100)</f>
        <v>0</v>
      </c>
      <c r="N15" s="253">
        <v>1.1E-4</v>
      </c>
      <c r="O15" s="253">
        <f>ROUND(E15*N15,2)</f>
        <v>0</v>
      </c>
      <c r="P15" s="253">
        <v>0</v>
      </c>
      <c r="Q15" s="253">
        <f>ROUND(E15*P15,2)</f>
        <v>0</v>
      </c>
      <c r="R15" s="253" t="s">
        <v>113</v>
      </c>
      <c r="S15" s="253" t="s">
        <v>154</v>
      </c>
      <c r="T15" s="254" t="s">
        <v>154</v>
      </c>
      <c r="U15" s="220">
        <v>0.15620000000000001</v>
      </c>
      <c r="V15" s="220">
        <f>ROUND(E15*U15,2)</f>
        <v>0.31</v>
      </c>
      <c r="W15" s="220"/>
      <c r="X15" s="220" t="s">
        <v>177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477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48">
        <v>8</v>
      </c>
      <c r="B16" s="249" t="s">
        <v>697</v>
      </c>
      <c r="C16" s="258" t="s">
        <v>698</v>
      </c>
      <c r="D16" s="250" t="s">
        <v>527</v>
      </c>
      <c r="E16" s="251">
        <v>2</v>
      </c>
      <c r="F16" s="252"/>
      <c r="G16" s="253">
        <f>ROUND(E16*F16,2)</f>
        <v>0</v>
      </c>
      <c r="H16" s="252"/>
      <c r="I16" s="253">
        <f>ROUND(E16*H16,2)</f>
        <v>0</v>
      </c>
      <c r="J16" s="252"/>
      <c r="K16" s="253">
        <f>ROUND(E16*J16,2)</f>
        <v>0</v>
      </c>
      <c r="L16" s="253">
        <v>15</v>
      </c>
      <c r="M16" s="253">
        <f>G16*(1+L16/100)</f>
        <v>0</v>
      </c>
      <c r="N16" s="253">
        <v>1.1E-4</v>
      </c>
      <c r="O16" s="253">
        <f>ROUND(E16*N16,2)</f>
        <v>0</v>
      </c>
      <c r="P16" s="253">
        <v>0</v>
      </c>
      <c r="Q16" s="253">
        <f>ROUND(E16*P16,2)</f>
        <v>0</v>
      </c>
      <c r="R16" s="253" t="s">
        <v>113</v>
      </c>
      <c r="S16" s="253" t="s">
        <v>154</v>
      </c>
      <c r="T16" s="254" t="s">
        <v>154</v>
      </c>
      <c r="U16" s="220">
        <v>0.15620000000000001</v>
      </c>
      <c r="V16" s="220">
        <f>ROUND(E16*U16,2)</f>
        <v>0.31</v>
      </c>
      <c r="W16" s="220"/>
      <c r="X16" s="220" t="s">
        <v>177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477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48">
        <v>9</v>
      </c>
      <c r="B17" s="249" t="s">
        <v>699</v>
      </c>
      <c r="C17" s="258" t="s">
        <v>700</v>
      </c>
      <c r="D17" s="250" t="s">
        <v>527</v>
      </c>
      <c r="E17" s="251">
        <v>1</v>
      </c>
      <c r="F17" s="252"/>
      <c r="G17" s="253">
        <f>ROUND(E17*F17,2)</f>
        <v>0</v>
      </c>
      <c r="H17" s="252"/>
      <c r="I17" s="253">
        <f>ROUND(E17*H17,2)</f>
        <v>0</v>
      </c>
      <c r="J17" s="252"/>
      <c r="K17" s="253">
        <f>ROUND(E17*J17,2)</f>
        <v>0</v>
      </c>
      <c r="L17" s="253">
        <v>15</v>
      </c>
      <c r="M17" s="253">
        <f>G17*(1+L17/100)</f>
        <v>0</v>
      </c>
      <c r="N17" s="253">
        <v>1.1E-4</v>
      </c>
      <c r="O17" s="253">
        <f>ROUND(E17*N17,2)</f>
        <v>0</v>
      </c>
      <c r="P17" s="253">
        <v>0</v>
      </c>
      <c r="Q17" s="253">
        <f>ROUND(E17*P17,2)</f>
        <v>0</v>
      </c>
      <c r="R17" s="253" t="s">
        <v>113</v>
      </c>
      <c r="S17" s="253" t="s">
        <v>154</v>
      </c>
      <c r="T17" s="254" t="s">
        <v>154</v>
      </c>
      <c r="U17" s="220">
        <v>0.1772</v>
      </c>
      <c r="V17" s="220">
        <f>ROUND(E17*U17,2)</f>
        <v>0.18</v>
      </c>
      <c r="W17" s="220"/>
      <c r="X17" s="220" t="s">
        <v>177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477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10</v>
      </c>
      <c r="B18" s="249" t="s">
        <v>701</v>
      </c>
      <c r="C18" s="258" t="s">
        <v>702</v>
      </c>
      <c r="D18" s="250" t="s">
        <v>527</v>
      </c>
      <c r="E18" s="251">
        <v>1</v>
      </c>
      <c r="F18" s="252"/>
      <c r="G18" s="253">
        <f>ROUND(E18*F18,2)</f>
        <v>0</v>
      </c>
      <c r="H18" s="252"/>
      <c r="I18" s="253">
        <f>ROUND(E18*H18,2)</f>
        <v>0</v>
      </c>
      <c r="J18" s="252"/>
      <c r="K18" s="253">
        <f>ROUND(E18*J18,2)</f>
        <v>0</v>
      </c>
      <c r="L18" s="253">
        <v>15</v>
      </c>
      <c r="M18" s="253">
        <f>G18*(1+L18/100)</f>
        <v>0</v>
      </c>
      <c r="N18" s="253">
        <v>1.2E-4</v>
      </c>
      <c r="O18" s="253">
        <f>ROUND(E18*N18,2)</f>
        <v>0</v>
      </c>
      <c r="P18" s="253">
        <v>0</v>
      </c>
      <c r="Q18" s="253">
        <f>ROUND(E18*P18,2)</f>
        <v>0</v>
      </c>
      <c r="R18" s="253"/>
      <c r="S18" s="253" t="s">
        <v>176</v>
      </c>
      <c r="T18" s="254" t="s">
        <v>155</v>
      </c>
      <c r="U18" s="220">
        <v>0</v>
      </c>
      <c r="V18" s="220">
        <f>ROUND(E18*U18,2)</f>
        <v>0</v>
      </c>
      <c r="W18" s="220"/>
      <c r="X18" s="220" t="s">
        <v>177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271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8">
        <v>11</v>
      </c>
      <c r="B19" s="249" t="s">
        <v>703</v>
      </c>
      <c r="C19" s="258" t="s">
        <v>704</v>
      </c>
      <c r="D19" s="250" t="s">
        <v>527</v>
      </c>
      <c r="E19" s="251">
        <v>1</v>
      </c>
      <c r="F19" s="252"/>
      <c r="G19" s="253">
        <f>ROUND(E19*F19,2)</f>
        <v>0</v>
      </c>
      <c r="H19" s="252"/>
      <c r="I19" s="253">
        <f>ROUND(E19*H19,2)</f>
        <v>0</v>
      </c>
      <c r="J19" s="252"/>
      <c r="K19" s="253">
        <f>ROUND(E19*J19,2)</f>
        <v>0</v>
      </c>
      <c r="L19" s="253">
        <v>15</v>
      </c>
      <c r="M19" s="253">
        <f>G19*(1+L19/100)</f>
        <v>0</v>
      </c>
      <c r="N19" s="253">
        <v>3.8999999999999999E-4</v>
      </c>
      <c r="O19" s="253">
        <f>ROUND(E19*N19,2)</f>
        <v>0</v>
      </c>
      <c r="P19" s="253">
        <v>0</v>
      </c>
      <c r="Q19" s="253">
        <f>ROUND(E19*P19,2)</f>
        <v>0</v>
      </c>
      <c r="R19" s="253" t="s">
        <v>113</v>
      </c>
      <c r="S19" s="253" t="s">
        <v>154</v>
      </c>
      <c r="T19" s="254" t="s">
        <v>154</v>
      </c>
      <c r="U19" s="220">
        <v>0.40050000000000002</v>
      </c>
      <c r="V19" s="220">
        <f>ROUND(E19*U19,2)</f>
        <v>0.4</v>
      </c>
      <c r="W19" s="220"/>
      <c r="X19" s="220" t="s">
        <v>177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477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48">
        <v>12</v>
      </c>
      <c r="B20" s="249" t="s">
        <v>705</v>
      </c>
      <c r="C20" s="258" t="s">
        <v>706</v>
      </c>
      <c r="D20" s="250" t="s">
        <v>527</v>
      </c>
      <c r="E20" s="251">
        <v>6</v>
      </c>
      <c r="F20" s="252"/>
      <c r="G20" s="253">
        <f>ROUND(E20*F20,2)</f>
        <v>0</v>
      </c>
      <c r="H20" s="252"/>
      <c r="I20" s="253">
        <f>ROUND(E20*H20,2)</f>
        <v>0</v>
      </c>
      <c r="J20" s="252"/>
      <c r="K20" s="253">
        <f>ROUND(E20*J20,2)</f>
        <v>0</v>
      </c>
      <c r="L20" s="253">
        <v>15</v>
      </c>
      <c r="M20" s="253">
        <f>G20*(1+L20/100)</f>
        <v>0</v>
      </c>
      <c r="N20" s="253">
        <v>9.0000000000000006E-5</v>
      </c>
      <c r="O20" s="253">
        <f>ROUND(E20*N20,2)</f>
        <v>0</v>
      </c>
      <c r="P20" s="253">
        <v>0</v>
      </c>
      <c r="Q20" s="253">
        <f>ROUND(E20*P20,2)</f>
        <v>0</v>
      </c>
      <c r="R20" s="253" t="s">
        <v>113</v>
      </c>
      <c r="S20" s="253" t="s">
        <v>154</v>
      </c>
      <c r="T20" s="254" t="s">
        <v>154</v>
      </c>
      <c r="U20" s="220">
        <v>0.2475</v>
      </c>
      <c r="V20" s="220">
        <f>ROUND(E20*U20,2)</f>
        <v>1.49</v>
      </c>
      <c r="W20" s="220"/>
      <c r="X20" s="220" t="s">
        <v>177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477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48">
        <v>13</v>
      </c>
      <c r="B21" s="249" t="s">
        <v>707</v>
      </c>
      <c r="C21" s="258" t="s">
        <v>708</v>
      </c>
      <c r="D21" s="250" t="s">
        <v>527</v>
      </c>
      <c r="E21" s="251">
        <v>13</v>
      </c>
      <c r="F21" s="252"/>
      <c r="G21" s="253">
        <f>ROUND(E21*F21,2)</f>
        <v>0</v>
      </c>
      <c r="H21" s="252"/>
      <c r="I21" s="253">
        <f>ROUND(E21*H21,2)</f>
        <v>0</v>
      </c>
      <c r="J21" s="252"/>
      <c r="K21" s="253">
        <f>ROUND(E21*J21,2)</f>
        <v>0</v>
      </c>
      <c r="L21" s="253">
        <v>15</v>
      </c>
      <c r="M21" s="253">
        <f>G21*(1+L21/100)</f>
        <v>0</v>
      </c>
      <c r="N21" s="253">
        <v>6.0000000000000002E-5</v>
      </c>
      <c r="O21" s="253">
        <f>ROUND(E21*N21,2)</f>
        <v>0</v>
      </c>
      <c r="P21" s="253">
        <v>0</v>
      </c>
      <c r="Q21" s="253">
        <f>ROUND(E21*P21,2)</f>
        <v>0</v>
      </c>
      <c r="R21" s="253" t="s">
        <v>113</v>
      </c>
      <c r="S21" s="253" t="s">
        <v>154</v>
      </c>
      <c r="T21" s="254" t="s">
        <v>154</v>
      </c>
      <c r="U21" s="220">
        <v>0.249</v>
      </c>
      <c r="V21" s="220">
        <f>ROUND(E21*U21,2)</f>
        <v>3.24</v>
      </c>
      <c r="W21" s="220"/>
      <c r="X21" s="220" t="s">
        <v>177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477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709</v>
      </c>
      <c r="C22" s="258" t="s">
        <v>710</v>
      </c>
      <c r="D22" s="250" t="s">
        <v>527</v>
      </c>
      <c r="E22" s="251">
        <v>7</v>
      </c>
      <c r="F22" s="252"/>
      <c r="G22" s="253">
        <f>ROUND(E22*F22,2)</f>
        <v>0</v>
      </c>
      <c r="H22" s="252"/>
      <c r="I22" s="253">
        <f>ROUND(E22*H22,2)</f>
        <v>0</v>
      </c>
      <c r="J22" s="252"/>
      <c r="K22" s="253">
        <f>ROUND(E22*J22,2)</f>
        <v>0</v>
      </c>
      <c r="L22" s="253">
        <v>15</v>
      </c>
      <c r="M22" s="253">
        <f>G22*(1+L22/100)</f>
        <v>0</v>
      </c>
      <c r="N22" s="253">
        <v>0</v>
      </c>
      <c r="O22" s="253">
        <f>ROUND(E22*N22,2)</f>
        <v>0</v>
      </c>
      <c r="P22" s="253">
        <v>0</v>
      </c>
      <c r="Q22" s="253">
        <f>ROUND(E22*P22,2)</f>
        <v>0</v>
      </c>
      <c r="R22" s="253"/>
      <c r="S22" s="253" t="s">
        <v>176</v>
      </c>
      <c r="T22" s="254" t="s">
        <v>155</v>
      </c>
      <c r="U22" s="220">
        <v>0</v>
      </c>
      <c r="V22" s="220">
        <f>ROUND(E22*U22,2)</f>
        <v>0</v>
      </c>
      <c r="W22" s="220"/>
      <c r="X22" s="220" t="s">
        <v>177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271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711</v>
      </c>
      <c r="C23" s="258" t="s">
        <v>712</v>
      </c>
      <c r="D23" s="250" t="s">
        <v>206</v>
      </c>
      <c r="E23" s="251">
        <v>40</v>
      </c>
      <c r="F23" s="252"/>
      <c r="G23" s="253">
        <f>ROUND(E23*F23,2)</f>
        <v>0</v>
      </c>
      <c r="H23" s="252"/>
      <c r="I23" s="253">
        <f>ROUND(E23*H23,2)</f>
        <v>0</v>
      </c>
      <c r="J23" s="252"/>
      <c r="K23" s="253">
        <f>ROUND(E23*J23,2)</f>
        <v>0</v>
      </c>
      <c r="L23" s="253">
        <v>15</v>
      </c>
      <c r="M23" s="253">
        <f>G23*(1+L23/100)</f>
        <v>0</v>
      </c>
      <c r="N23" s="253">
        <v>0</v>
      </c>
      <c r="O23" s="253">
        <f>ROUND(E23*N23,2)</f>
        <v>0</v>
      </c>
      <c r="P23" s="253">
        <v>0</v>
      </c>
      <c r="Q23" s="253">
        <f>ROUND(E23*P23,2)</f>
        <v>0</v>
      </c>
      <c r="R23" s="253" t="s">
        <v>113</v>
      </c>
      <c r="S23" s="253" t="s">
        <v>154</v>
      </c>
      <c r="T23" s="254" t="s">
        <v>154</v>
      </c>
      <c r="U23" s="220">
        <v>9.1219999999999996E-2</v>
      </c>
      <c r="V23" s="220">
        <f>ROUND(E23*U23,2)</f>
        <v>3.65</v>
      </c>
      <c r="W23" s="220"/>
      <c r="X23" s="220" t="s">
        <v>177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477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16</v>
      </c>
      <c r="B24" s="249" t="s">
        <v>713</v>
      </c>
      <c r="C24" s="258" t="s">
        <v>714</v>
      </c>
      <c r="D24" s="250" t="s">
        <v>206</v>
      </c>
      <c r="E24" s="251">
        <v>35</v>
      </c>
      <c r="F24" s="252"/>
      <c r="G24" s="253">
        <f>ROUND(E24*F24,2)</f>
        <v>0</v>
      </c>
      <c r="H24" s="252"/>
      <c r="I24" s="253">
        <f>ROUND(E24*H24,2)</f>
        <v>0</v>
      </c>
      <c r="J24" s="252"/>
      <c r="K24" s="253">
        <f>ROUND(E24*J24,2)</f>
        <v>0</v>
      </c>
      <c r="L24" s="253">
        <v>15</v>
      </c>
      <c r="M24" s="253">
        <f>G24*(1+L24/100)</f>
        <v>0</v>
      </c>
      <c r="N24" s="253">
        <v>0</v>
      </c>
      <c r="O24" s="253">
        <f>ROUND(E24*N24,2)</f>
        <v>0</v>
      </c>
      <c r="P24" s="253">
        <v>0</v>
      </c>
      <c r="Q24" s="253">
        <f>ROUND(E24*P24,2)</f>
        <v>0</v>
      </c>
      <c r="R24" s="253" t="s">
        <v>113</v>
      </c>
      <c r="S24" s="253" t="s">
        <v>154</v>
      </c>
      <c r="T24" s="254" t="s">
        <v>154</v>
      </c>
      <c r="U24" s="220">
        <v>9.1219999999999996E-2</v>
      </c>
      <c r="V24" s="220">
        <f>ROUND(E24*U24,2)</f>
        <v>3.19</v>
      </c>
      <c r="W24" s="220"/>
      <c r="X24" s="220" t="s">
        <v>177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477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17</v>
      </c>
      <c r="B25" s="249" t="s">
        <v>715</v>
      </c>
      <c r="C25" s="258" t="s">
        <v>716</v>
      </c>
      <c r="D25" s="250" t="s">
        <v>206</v>
      </c>
      <c r="E25" s="251">
        <v>55</v>
      </c>
      <c r="F25" s="252"/>
      <c r="G25" s="253">
        <f>ROUND(E25*F25,2)</f>
        <v>0</v>
      </c>
      <c r="H25" s="252"/>
      <c r="I25" s="253">
        <f>ROUND(E25*H25,2)</f>
        <v>0</v>
      </c>
      <c r="J25" s="252"/>
      <c r="K25" s="253">
        <f>ROUND(E25*J25,2)</f>
        <v>0</v>
      </c>
      <c r="L25" s="253">
        <v>15</v>
      </c>
      <c r="M25" s="253">
        <f>G25*(1+L25/100)</f>
        <v>0</v>
      </c>
      <c r="N25" s="253">
        <v>0</v>
      </c>
      <c r="O25" s="253">
        <f>ROUND(E25*N25,2)</f>
        <v>0</v>
      </c>
      <c r="P25" s="253">
        <v>0</v>
      </c>
      <c r="Q25" s="253">
        <f>ROUND(E25*P25,2)</f>
        <v>0</v>
      </c>
      <c r="R25" s="253" t="s">
        <v>113</v>
      </c>
      <c r="S25" s="253" t="s">
        <v>154</v>
      </c>
      <c r="T25" s="254" t="s">
        <v>154</v>
      </c>
      <c r="U25" s="220">
        <v>9.955E-2</v>
      </c>
      <c r="V25" s="220">
        <f>ROUND(E25*U25,2)</f>
        <v>5.48</v>
      </c>
      <c r="W25" s="220"/>
      <c r="X25" s="220" t="s">
        <v>177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477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18</v>
      </c>
      <c r="B26" s="249" t="s">
        <v>717</v>
      </c>
      <c r="C26" s="258" t="s">
        <v>718</v>
      </c>
      <c r="D26" s="250" t="s">
        <v>206</v>
      </c>
      <c r="E26" s="251">
        <v>120</v>
      </c>
      <c r="F26" s="252"/>
      <c r="G26" s="253">
        <f>ROUND(E26*F26,2)</f>
        <v>0</v>
      </c>
      <c r="H26" s="252"/>
      <c r="I26" s="253">
        <f>ROUND(E26*H26,2)</f>
        <v>0</v>
      </c>
      <c r="J26" s="252"/>
      <c r="K26" s="253">
        <f>ROUND(E26*J26,2)</f>
        <v>0</v>
      </c>
      <c r="L26" s="253">
        <v>15</v>
      </c>
      <c r="M26" s="253">
        <f>G26*(1+L26/100)</f>
        <v>0</v>
      </c>
      <c r="N26" s="253">
        <v>0</v>
      </c>
      <c r="O26" s="253">
        <f>ROUND(E26*N26,2)</f>
        <v>0</v>
      </c>
      <c r="P26" s="253">
        <v>0</v>
      </c>
      <c r="Q26" s="253">
        <f>ROUND(E26*P26,2)</f>
        <v>0</v>
      </c>
      <c r="R26" s="253" t="s">
        <v>113</v>
      </c>
      <c r="S26" s="253" t="s">
        <v>154</v>
      </c>
      <c r="T26" s="254" t="s">
        <v>154</v>
      </c>
      <c r="U26" s="220">
        <v>9.955E-2</v>
      </c>
      <c r="V26" s="220">
        <f>ROUND(E26*U26,2)</f>
        <v>11.95</v>
      </c>
      <c r="W26" s="220"/>
      <c r="X26" s="220" t="s">
        <v>177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477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19</v>
      </c>
      <c r="B27" s="249" t="s">
        <v>719</v>
      </c>
      <c r="C27" s="258" t="s">
        <v>720</v>
      </c>
      <c r="D27" s="250" t="s">
        <v>206</v>
      </c>
      <c r="E27" s="251">
        <v>265</v>
      </c>
      <c r="F27" s="252"/>
      <c r="G27" s="253">
        <f>ROUND(E27*F27,2)</f>
        <v>0</v>
      </c>
      <c r="H27" s="252"/>
      <c r="I27" s="253">
        <f>ROUND(E27*H27,2)</f>
        <v>0</v>
      </c>
      <c r="J27" s="252"/>
      <c r="K27" s="253">
        <f>ROUND(E27*J27,2)</f>
        <v>0</v>
      </c>
      <c r="L27" s="253">
        <v>15</v>
      </c>
      <c r="M27" s="253">
        <f>G27*(1+L27/100)</f>
        <v>0</v>
      </c>
      <c r="N27" s="253">
        <v>0</v>
      </c>
      <c r="O27" s="253">
        <f>ROUND(E27*N27,2)</f>
        <v>0</v>
      </c>
      <c r="P27" s="253">
        <v>0</v>
      </c>
      <c r="Q27" s="253">
        <f>ROUND(E27*P27,2)</f>
        <v>0</v>
      </c>
      <c r="R27" s="253" t="s">
        <v>113</v>
      </c>
      <c r="S27" s="253" t="s">
        <v>154</v>
      </c>
      <c r="T27" s="254" t="s">
        <v>154</v>
      </c>
      <c r="U27" s="220">
        <v>9.955E-2</v>
      </c>
      <c r="V27" s="220">
        <f>ROUND(E27*U27,2)</f>
        <v>26.38</v>
      </c>
      <c r="W27" s="220"/>
      <c r="X27" s="220" t="s">
        <v>177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477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20</v>
      </c>
      <c r="B28" s="249" t="s">
        <v>721</v>
      </c>
      <c r="C28" s="258" t="s">
        <v>722</v>
      </c>
      <c r="D28" s="250" t="s">
        <v>206</v>
      </c>
      <c r="E28" s="251">
        <v>40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15</v>
      </c>
      <c r="M28" s="253">
        <f>G28*(1+L28/100)</f>
        <v>0</v>
      </c>
      <c r="N28" s="253">
        <v>0</v>
      </c>
      <c r="O28" s="253">
        <f>ROUND(E28*N28,2)</f>
        <v>0</v>
      </c>
      <c r="P28" s="253">
        <v>0</v>
      </c>
      <c r="Q28" s="253">
        <f>ROUND(E28*P28,2)</f>
        <v>0</v>
      </c>
      <c r="R28" s="253" t="s">
        <v>113</v>
      </c>
      <c r="S28" s="253" t="s">
        <v>154</v>
      </c>
      <c r="T28" s="254" t="s">
        <v>154</v>
      </c>
      <c r="U28" s="220">
        <v>0.11586</v>
      </c>
      <c r="V28" s="220">
        <f>ROUND(E28*U28,2)</f>
        <v>4.63</v>
      </c>
      <c r="W28" s="220"/>
      <c r="X28" s="220" t="s">
        <v>177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477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21</v>
      </c>
      <c r="B29" s="249" t="s">
        <v>723</v>
      </c>
      <c r="C29" s="258" t="s">
        <v>724</v>
      </c>
      <c r="D29" s="250" t="s">
        <v>206</v>
      </c>
      <c r="E29" s="251">
        <v>20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15</v>
      </c>
      <c r="M29" s="253">
        <f>G29*(1+L29/100)</f>
        <v>0</v>
      </c>
      <c r="N29" s="253">
        <v>0</v>
      </c>
      <c r="O29" s="253">
        <f>ROUND(E29*N29,2)</f>
        <v>0</v>
      </c>
      <c r="P29" s="253">
        <v>0</v>
      </c>
      <c r="Q29" s="253">
        <f>ROUND(E29*P29,2)</f>
        <v>0</v>
      </c>
      <c r="R29" s="253" t="s">
        <v>113</v>
      </c>
      <c r="S29" s="253" t="s">
        <v>154</v>
      </c>
      <c r="T29" s="254" t="s">
        <v>154</v>
      </c>
      <c r="U29" s="220">
        <v>9.955E-2</v>
      </c>
      <c r="V29" s="220">
        <f>ROUND(E29*U29,2)</f>
        <v>1.99</v>
      </c>
      <c r="W29" s="220"/>
      <c r="X29" s="220" t="s">
        <v>177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477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22</v>
      </c>
      <c r="B30" s="249" t="s">
        <v>725</v>
      </c>
      <c r="C30" s="258" t="s">
        <v>726</v>
      </c>
      <c r="D30" s="250" t="s">
        <v>690</v>
      </c>
      <c r="E30" s="251">
        <v>1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15</v>
      </c>
      <c r="M30" s="253">
        <f>G30*(1+L30/100)</f>
        <v>0</v>
      </c>
      <c r="N30" s="253">
        <v>0</v>
      </c>
      <c r="O30" s="253">
        <f>ROUND(E30*N30,2)</f>
        <v>0</v>
      </c>
      <c r="P30" s="253">
        <v>0</v>
      </c>
      <c r="Q30" s="253">
        <f>ROUND(E30*P30,2)</f>
        <v>0</v>
      </c>
      <c r="R30" s="253"/>
      <c r="S30" s="253" t="s">
        <v>176</v>
      </c>
      <c r="T30" s="254" t="s">
        <v>155</v>
      </c>
      <c r="U30" s="220">
        <v>0</v>
      </c>
      <c r="V30" s="220">
        <f>ROUND(E30*U30,2)</f>
        <v>0</v>
      </c>
      <c r="W30" s="220"/>
      <c r="X30" s="220" t="s">
        <v>177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271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56.25" outlineLevel="1" x14ac:dyDescent="0.2">
      <c r="A31" s="228">
        <v>23</v>
      </c>
      <c r="B31" s="229" t="s">
        <v>727</v>
      </c>
      <c r="C31" s="239" t="s">
        <v>728</v>
      </c>
      <c r="D31" s="230" t="s">
        <v>206</v>
      </c>
      <c r="E31" s="231">
        <v>55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15</v>
      </c>
      <c r="M31" s="233">
        <f>G31*(1+L31/100)</f>
        <v>0</v>
      </c>
      <c r="N31" s="233">
        <v>1.2999999999999999E-4</v>
      </c>
      <c r="O31" s="233">
        <f>ROUND(E31*N31,2)</f>
        <v>0.01</v>
      </c>
      <c r="P31" s="233">
        <v>0</v>
      </c>
      <c r="Q31" s="233">
        <f>ROUND(E31*P31,2)</f>
        <v>0</v>
      </c>
      <c r="R31" s="233" t="s">
        <v>407</v>
      </c>
      <c r="S31" s="233" t="s">
        <v>154</v>
      </c>
      <c r="T31" s="234" t="s">
        <v>154</v>
      </c>
      <c r="U31" s="220">
        <v>0</v>
      </c>
      <c r="V31" s="220">
        <f>ROUND(E31*U31,2)</f>
        <v>0</v>
      </c>
      <c r="W31" s="220"/>
      <c r="X31" s="220" t="s">
        <v>408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581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8"/>
      <c r="B32" s="219"/>
      <c r="C32" s="240" t="s">
        <v>729</v>
      </c>
      <c r="D32" s="236"/>
      <c r="E32" s="236"/>
      <c r="F32" s="236"/>
      <c r="G32" s="236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159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35" t="str">
        <f>C32</f>
        <v>použití -30 až 70 °C; max.provoz.teplota při zkratu 160 °C; min.teplota pokládky -5 °C; průřez vodiče 1,5 mm2; samozhášivý; odolnost vůči UV záření; barva pláště černá</v>
      </c>
      <c r="BB32" s="211"/>
      <c r="BC32" s="211"/>
      <c r="BD32" s="211"/>
      <c r="BE32" s="211"/>
      <c r="BF32" s="211"/>
      <c r="BG32" s="211"/>
      <c r="BH32" s="211"/>
    </row>
    <row r="33" spans="1:60" ht="56.25" outlineLevel="1" x14ac:dyDescent="0.2">
      <c r="A33" s="228">
        <v>24</v>
      </c>
      <c r="B33" s="229" t="s">
        <v>730</v>
      </c>
      <c r="C33" s="239" t="s">
        <v>731</v>
      </c>
      <c r="D33" s="230" t="s">
        <v>206</v>
      </c>
      <c r="E33" s="231">
        <v>120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15</v>
      </c>
      <c r="M33" s="233">
        <f>G33*(1+L33/100)</f>
        <v>0</v>
      </c>
      <c r="N33" s="233">
        <v>1.4999999999999999E-4</v>
      </c>
      <c r="O33" s="233">
        <f>ROUND(E33*N33,2)</f>
        <v>0.02</v>
      </c>
      <c r="P33" s="233">
        <v>0</v>
      </c>
      <c r="Q33" s="233">
        <f>ROUND(E33*P33,2)</f>
        <v>0</v>
      </c>
      <c r="R33" s="233" t="s">
        <v>407</v>
      </c>
      <c r="S33" s="233" t="s">
        <v>154</v>
      </c>
      <c r="T33" s="234" t="s">
        <v>154</v>
      </c>
      <c r="U33" s="220">
        <v>0</v>
      </c>
      <c r="V33" s="220">
        <f>ROUND(E33*U33,2)</f>
        <v>0</v>
      </c>
      <c r="W33" s="220"/>
      <c r="X33" s="220" t="s">
        <v>408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581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8"/>
      <c r="B34" s="219"/>
      <c r="C34" s="240" t="s">
        <v>729</v>
      </c>
      <c r="D34" s="236"/>
      <c r="E34" s="236"/>
      <c r="F34" s="236"/>
      <c r="G34" s="236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159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35" t="str">
        <f>C34</f>
        <v>použití -30 až 70 °C; max.provoz.teplota při zkratu 160 °C; min.teplota pokládky -5 °C; průřez vodiče 1,5 mm2; samozhášivý; odolnost vůči UV záření; barva pláště černá</v>
      </c>
      <c r="BB34" s="211"/>
      <c r="BC34" s="211"/>
      <c r="BD34" s="211"/>
      <c r="BE34" s="211"/>
      <c r="BF34" s="211"/>
      <c r="BG34" s="211"/>
      <c r="BH34" s="211"/>
    </row>
    <row r="35" spans="1:60" ht="56.25" outlineLevel="1" x14ac:dyDescent="0.2">
      <c r="A35" s="228">
        <v>25</v>
      </c>
      <c r="B35" s="229" t="s">
        <v>732</v>
      </c>
      <c r="C35" s="239" t="s">
        <v>733</v>
      </c>
      <c r="D35" s="230" t="s">
        <v>206</v>
      </c>
      <c r="E35" s="231">
        <v>265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15</v>
      </c>
      <c r="M35" s="233">
        <f>G35*(1+L35/100)</f>
        <v>0</v>
      </c>
      <c r="N35" s="233">
        <v>2.0000000000000001E-4</v>
      </c>
      <c r="O35" s="233">
        <f>ROUND(E35*N35,2)</f>
        <v>0.05</v>
      </c>
      <c r="P35" s="233">
        <v>0</v>
      </c>
      <c r="Q35" s="233">
        <f>ROUND(E35*P35,2)</f>
        <v>0</v>
      </c>
      <c r="R35" s="233" t="s">
        <v>407</v>
      </c>
      <c r="S35" s="233" t="s">
        <v>154</v>
      </c>
      <c r="T35" s="234" t="s">
        <v>154</v>
      </c>
      <c r="U35" s="220">
        <v>0</v>
      </c>
      <c r="V35" s="220">
        <f>ROUND(E35*U35,2)</f>
        <v>0</v>
      </c>
      <c r="W35" s="220"/>
      <c r="X35" s="220" t="s">
        <v>408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581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8"/>
      <c r="B36" s="219"/>
      <c r="C36" s="240" t="s">
        <v>734</v>
      </c>
      <c r="D36" s="236"/>
      <c r="E36" s="236"/>
      <c r="F36" s="236"/>
      <c r="G36" s="236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159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35" t="str">
        <f>C36</f>
        <v>použití -30 až 70 °C; max.provoz.teplota při zkratu 160 °C; min.teplota pokládky -5 °C; průřez vodiče 2,5 mm2; samozhášivý; odolnost vůči UV záření; barva pláště černá</v>
      </c>
      <c r="BB36" s="211"/>
      <c r="BC36" s="211"/>
      <c r="BD36" s="211"/>
      <c r="BE36" s="211"/>
      <c r="BF36" s="211"/>
      <c r="BG36" s="211"/>
      <c r="BH36" s="211"/>
    </row>
    <row r="37" spans="1:60" ht="56.25" outlineLevel="1" x14ac:dyDescent="0.2">
      <c r="A37" s="228">
        <v>26</v>
      </c>
      <c r="B37" s="229" t="s">
        <v>735</v>
      </c>
      <c r="C37" s="239" t="s">
        <v>736</v>
      </c>
      <c r="D37" s="230" t="s">
        <v>206</v>
      </c>
      <c r="E37" s="231">
        <v>40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15</v>
      </c>
      <c r="M37" s="233">
        <f>G37*(1+L37/100)</f>
        <v>0</v>
      </c>
      <c r="N37" s="233">
        <v>6.0999999999999997E-4</v>
      </c>
      <c r="O37" s="233">
        <f>ROUND(E37*N37,2)</f>
        <v>0.02</v>
      </c>
      <c r="P37" s="233">
        <v>0</v>
      </c>
      <c r="Q37" s="233">
        <f>ROUND(E37*P37,2)</f>
        <v>0</v>
      </c>
      <c r="R37" s="233" t="s">
        <v>407</v>
      </c>
      <c r="S37" s="233" t="s">
        <v>154</v>
      </c>
      <c r="T37" s="234" t="s">
        <v>154</v>
      </c>
      <c r="U37" s="220">
        <v>0</v>
      </c>
      <c r="V37" s="220">
        <f>ROUND(E37*U37,2)</f>
        <v>0</v>
      </c>
      <c r="W37" s="220"/>
      <c r="X37" s="220" t="s">
        <v>408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581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8"/>
      <c r="B38" s="219"/>
      <c r="C38" s="240" t="s">
        <v>737</v>
      </c>
      <c r="D38" s="236"/>
      <c r="E38" s="236"/>
      <c r="F38" s="236"/>
      <c r="G38" s="236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159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35" t="str">
        <f>C38</f>
        <v>-30 až 70 °C; max.provoz.teplota při zkratu 160 °C; min.teplota pokládky -5 °C; průřez vodiče 10,0 mm2; samozhášivý; odolnost vůči UV záření; barva pláště černá</v>
      </c>
      <c r="BB38" s="211"/>
      <c r="BC38" s="211"/>
      <c r="BD38" s="211"/>
      <c r="BE38" s="211"/>
      <c r="BF38" s="211"/>
      <c r="BG38" s="211"/>
      <c r="BH38" s="211"/>
    </row>
    <row r="39" spans="1:60" ht="56.25" outlineLevel="1" x14ac:dyDescent="0.2">
      <c r="A39" s="228">
        <v>27</v>
      </c>
      <c r="B39" s="229" t="s">
        <v>738</v>
      </c>
      <c r="C39" s="239" t="s">
        <v>739</v>
      </c>
      <c r="D39" s="230" t="s">
        <v>206</v>
      </c>
      <c r="E39" s="231">
        <v>20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15</v>
      </c>
      <c r="M39" s="233">
        <f>G39*(1+L39/100)</f>
        <v>0</v>
      </c>
      <c r="N39" s="233">
        <v>2.9999999999999997E-4</v>
      </c>
      <c r="O39" s="233">
        <f>ROUND(E39*N39,2)</f>
        <v>0.01</v>
      </c>
      <c r="P39" s="233">
        <v>0</v>
      </c>
      <c r="Q39" s="233">
        <f>ROUND(E39*P39,2)</f>
        <v>0</v>
      </c>
      <c r="R39" s="233" t="s">
        <v>407</v>
      </c>
      <c r="S39" s="233" t="s">
        <v>154</v>
      </c>
      <c r="T39" s="234" t="s">
        <v>154</v>
      </c>
      <c r="U39" s="220">
        <v>0</v>
      </c>
      <c r="V39" s="220">
        <f>ROUND(E39*U39,2)</f>
        <v>0</v>
      </c>
      <c r="W39" s="220"/>
      <c r="X39" s="220" t="s">
        <v>408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581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18"/>
      <c r="B40" s="219"/>
      <c r="C40" s="240" t="s">
        <v>734</v>
      </c>
      <c r="D40" s="236"/>
      <c r="E40" s="236"/>
      <c r="F40" s="236"/>
      <c r="G40" s="236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159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35" t="str">
        <f>C40</f>
        <v>použití -30 až 70 °C; max.provoz.teplota při zkratu 160 °C; min.teplota pokládky -5 °C; průřez vodiče 2,5 mm2; samozhášivý; odolnost vůči UV záření; barva pláště černá</v>
      </c>
      <c r="BB40" s="211"/>
      <c r="BC40" s="211"/>
      <c r="BD40" s="211"/>
      <c r="BE40" s="211"/>
      <c r="BF40" s="211"/>
      <c r="BG40" s="211"/>
      <c r="BH40" s="211"/>
    </row>
    <row r="41" spans="1:60" ht="33.75" outlineLevel="1" x14ac:dyDescent="0.2">
      <c r="A41" s="228">
        <v>28</v>
      </c>
      <c r="B41" s="229" t="s">
        <v>740</v>
      </c>
      <c r="C41" s="239" t="s">
        <v>741</v>
      </c>
      <c r="D41" s="230" t="s">
        <v>206</v>
      </c>
      <c r="E41" s="231">
        <v>40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15</v>
      </c>
      <c r="M41" s="233">
        <f>G41*(1+L41/100)</f>
        <v>0</v>
      </c>
      <c r="N41" s="233">
        <v>6.0000000000000002E-5</v>
      </c>
      <c r="O41" s="233">
        <f>ROUND(E41*N41,2)</f>
        <v>0</v>
      </c>
      <c r="P41" s="233">
        <v>0</v>
      </c>
      <c r="Q41" s="233">
        <f>ROUND(E41*P41,2)</f>
        <v>0</v>
      </c>
      <c r="R41" s="233" t="s">
        <v>407</v>
      </c>
      <c r="S41" s="233" t="s">
        <v>154</v>
      </c>
      <c r="T41" s="234" t="s">
        <v>154</v>
      </c>
      <c r="U41" s="220">
        <v>0</v>
      </c>
      <c r="V41" s="220">
        <f>ROUND(E41*U41,2)</f>
        <v>0</v>
      </c>
      <c r="W41" s="220"/>
      <c r="X41" s="220" t="s">
        <v>408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581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40" t="s">
        <v>742</v>
      </c>
      <c r="D42" s="236"/>
      <c r="E42" s="236"/>
      <c r="F42" s="236"/>
      <c r="G42" s="236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159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33.75" outlineLevel="1" x14ac:dyDescent="0.2">
      <c r="A43" s="228">
        <v>29</v>
      </c>
      <c r="B43" s="229" t="s">
        <v>743</v>
      </c>
      <c r="C43" s="239" t="s">
        <v>744</v>
      </c>
      <c r="D43" s="230" t="s">
        <v>206</v>
      </c>
      <c r="E43" s="231">
        <v>35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15</v>
      </c>
      <c r="M43" s="233">
        <f>G43*(1+L43/100)</f>
        <v>0</v>
      </c>
      <c r="N43" s="233">
        <v>1.7000000000000001E-4</v>
      </c>
      <c r="O43" s="233">
        <f>ROUND(E43*N43,2)</f>
        <v>0.01</v>
      </c>
      <c r="P43" s="233">
        <v>0</v>
      </c>
      <c r="Q43" s="233">
        <f>ROUND(E43*P43,2)</f>
        <v>0</v>
      </c>
      <c r="R43" s="233" t="s">
        <v>407</v>
      </c>
      <c r="S43" s="233" t="s">
        <v>154</v>
      </c>
      <c r="T43" s="234" t="s">
        <v>154</v>
      </c>
      <c r="U43" s="220">
        <v>0</v>
      </c>
      <c r="V43" s="220">
        <f>ROUND(E43*U43,2)</f>
        <v>0</v>
      </c>
      <c r="W43" s="220"/>
      <c r="X43" s="220" t="s">
        <v>408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581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40" t="s">
        <v>745</v>
      </c>
      <c r="D44" s="236"/>
      <c r="E44" s="236"/>
      <c r="F44" s="236"/>
      <c r="G44" s="236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159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8">
        <v>30</v>
      </c>
      <c r="B45" s="249" t="s">
        <v>746</v>
      </c>
      <c r="C45" s="258" t="s">
        <v>747</v>
      </c>
      <c r="D45" s="250" t="s">
        <v>220</v>
      </c>
      <c r="E45" s="251">
        <v>1</v>
      </c>
      <c r="F45" s="252"/>
      <c r="G45" s="253">
        <f>ROUND(E45*F45,2)</f>
        <v>0</v>
      </c>
      <c r="H45" s="252"/>
      <c r="I45" s="253">
        <f>ROUND(E45*H45,2)</f>
        <v>0</v>
      </c>
      <c r="J45" s="252"/>
      <c r="K45" s="253">
        <f>ROUND(E45*J45,2)</f>
        <v>0</v>
      </c>
      <c r="L45" s="253">
        <v>15</v>
      </c>
      <c r="M45" s="253">
        <f>G45*(1+L45/100)</f>
        <v>0</v>
      </c>
      <c r="N45" s="253">
        <v>0</v>
      </c>
      <c r="O45" s="253">
        <f>ROUND(E45*N45,2)</f>
        <v>0</v>
      </c>
      <c r="P45" s="253">
        <v>0</v>
      </c>
      <c r="Q45" s="253">
        <f>ROUND(E45*P45,2)</f>
        <v>0</v>
      </c>
      <c r="R45" s="253"/>
      <c r="S45" s="253" t="s">
        <v>176</v>
      </c>
      <c r="T45" s="254" t="s">
        <v>155</v>
      </c>
      <c r="U45" s="220">
        <v>0</v>
      </c>
      <c r="V45" s="220">
        <f>ROUND(E45*U45,2)</f>
        <v>0</v>
      </c>
      <c r="W45" s="220"/>
      <c r="X45" s="220" t="s">
        <v>408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581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8">
        <v>31</v>
      </c>
      <c r="B46" s="249" t="s">
        <v>748</v>
      </c>
      <c r="C46" s="258" t="s">
        <v>749</v>
      </c>
      <c r="D46" s="250" t="s">
        <v>527</v>
      </c>
      <c r="E46" s="251">
        <v>7</v>
      </c>
      <c r="F46" s="252"/>
      <c r="G46" s="253">
        <f>ROUND(E46*F46,2)</f>
        <v>0</v>
      </c>
      <c r="H46" s="252"/>
      <c r="I46" s="253">
        <f>ROUND(E46*H46,2)</f>
        <v>0</v>
      </c>
      <c r="J46" s="252"/>
      <c r="K46" s="253">
        <f>ROUND(E46*J46,2)</f>
        <v>0</v>
      </c>
      <c r="L46" s="253">
        <v>15</v>
      </c>
      <c r="M46" s="253">
        <f>G46*(1+L46/100)</f>
        <v>0</v>
      </c>
      <c r="N46" s="253">
        <v>0</v>
      </c>
      <c r="O46" s="253">
        <f>ROUND(E46*N46,2)</f>
        <v>0</v>
      </c>
      <c r="P46" s="253">
        <v>0</v>
      </c>
      <c r="Q46" s="253">
        <f>ROUND(E46*P46,2)</f>
        <v>0</v>
      </c>
      <c r="R46" s="253" t="s">
        <v>407</v>
      </c>
      <c r="S46" s="253" t="s">
        <v>154</v>
      </c>
      <c r="T46" s="254" t="s">
        <v>154</v>
      </c>
      <c r="U46" s="220">
        <v>0</v>
      </c>
      <c r="V46" s="220">
        <f>ROUND(E46*U46,2)</f>
        <v>0</v>
      </c>
      <c r="W46" s="220"/>
      <c r="X46" s="220" t="s">
        <v>408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581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8">
        <v>32</v>
      </c>
      <c r="B47" s="249" t="s">
        <v>750</v>
      </c>
      <c r="C47" s="258" t="s">
        <v>751</v>
      </c>
      <c r="D47" s="250" t="s">
        <v>220</v>
      </c>
      <c r="E47" s="251">
        <v>1</v>
      </c>
      <c r="F47" s="252"/>
      <c r="G47" s="253">
        <f>ROUND(E47*F47,2)</f>
        <v>0</v>
      </c>
      <c r="H47" s="252"/>
      <c r="I47" s="253">
        <f>ROUND(E47*H47,2)</f>
        <v>0</v>
      </c>
      <c r="J47" s="252"/>
      <c r="K47" s="253">
        <f>ROUND(E47*J47,2)</f>
        <v>0</v>
      </c>
      <c r="L47" s="253">
        <v>15</v>
      </c>
      <c r="M47" s="253">
        <f>G47*(1+L47/100)</f>
        <v>0</v>
      </c>
      <c r="N47" s="253">
        <v>0</v>
      </c>
      <c r="O47" s="253">
        <f>ROUND(E47*N47,2)</f>
        <v>0</v>
      </c>
      <c r="P47" s="253">
        <v>0</v>
      </c>
      <c r="Q47" s="253">
        <f>ROUND(E47*P47,2)</f>
        <v>0</v>
      </c>
      <c r="R47" s="253"/>
      <c r="S47" s="253" t="s">
        <v>176</v>
      </c>
      <c r="T47" s="254" t="s">
        <v>155</v>
      </c>
      <c r="U47" s="220">
        <v>0</v>
      </c>
      <c r="V47" s="220">
        <f>ROUND(E47*U47,2)</f>
        <v>0</v>
      </c>
      <c r="W47" s="220"/>
      <c r="X47" s="220" t="s">
        <v>408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581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22" t="s">
        <v>149</v>
      </c>
      <c r="B48" s="223" t="s">
        <v>115</v>
      </c>
      <c r="C48" s="238" t="s">
        <v>116</v>
      </c>
      <c r="D48" s="224"/>
      <c r="E48" s="225"/>
      <c r="F48" s="226"/>
      <c r="G48" s="226">
        <f>SUMIF(AG49:AG66,"&lt;&gt;NOR",G49:G66)</f>
        <v>0</v>
      </c>
      <c r="H48" s="226"/>
      <c r="I48" s="226">
        <f>SUM(I49:I66)</f>
        <v>0</v>
      </c>
      <c r="J48" s="226"/>
      <c r="K48" s="226">
        <f>SUM(K49:K66)</f>
        <v>0</v>
      </c>
      <c r="L48" s="226"/>
      <c r="M48" s="226">
        <f>SUM(M49:M66)</f>
        <v>0</v>
      </c>
      <c r="N48" s="226"/>
      <c r="O48" s="226">
        <f>SUM(O49:O66)</f>
        <v>0.03</v>
      </c>
      <c r="P48" s="226"/>
      <c r="Q48" s="226">
        <f>SUM(Q49:Q66)</f>
        <v>0.12</v>
      </c>
      <c r="R48" s="226"/>
      <c r="S48" s="226"/>
      <c r="T48" s="227"/>
      <c r="U48" s="221"/>
      <c r="V48" s="221">
        <f>SUM(V49:V66)</f>
        <v>20.309999999999999</v>
      </c>
      <c r="W48" s="221"/>
      <c r="X48" s="221"/>
      <c r="AG48" t="s">
        <v>150</v>
      </c>
    </row>
    <row r="49" spans="1:60" ht="22.5" outlineLevel="1" x14ac:dyDescent="0.2">
      <c r="A49" s="248">
        <v>33</v>
      </c>
      <c r="B49" s="249" t="s">
        <v>682</v>
      </c>
      <c r="C49" s="258" t="s">
        <v>683</v>
      </c>
      <c r="D49" s="250" t="s">
        <v>527</v>
      </c>
      <c r="E49" s="251">
        <v>2</v>
      </c>
      <c r="F49" s="252"/>
      <c r="G49" s="253">
        <f>ROUND(E49*F49,2)</f>
        <v>0</v>
      </c>
      <c r="H49" s="252"/>
      <c r="I49" s="253">
        <f>ROUND(E49*H49,2)</f>
        <v>0</v>
      </c>
      <c r="J49" s="252"/>
      <c r="K49" s="253">
        <f>ROUND(E49*J49,2)</f>
        <v>0</v>
      </c>
      <c r="L49" s="253">
        <v>15</v>
      </c>
      <c r="M49" s="253">
        <f>G49*(1+L49/100)</f>
        <v>0</v>
      </c>
      <c r="N49" s="253">
        <v>8.0000000000000007E-5</v>
      </c>
      <c r="O49" s="253">
        <f>ROUND(E49*N49,2)</f>
        <v>0</v>
      </c>
      <c r="P49" s="253">
        <v>1E-3</v>
      </c>
      <c r="Q49" s="253">
        <f>ROUND(E49*P49,2)</f>
        <v>0</v>
      </c>
      <c r="R49" s="253" t="s">
        <v>317</v>
      </c>
      <c r="S49" s="253" t="s">
        <v>154</v>
      </c>
      <c r="T49" s="254" t="s">
        <v>154</v>
      </c>
      <c r="U49" s="220">
        <v>0.152</v>
      </c>
      <c r="V49" s="220">
        <f>ROUND(E49*U49,2)</f>
        <v>0.3</v>
      </c>
      <c r="W49" s="220"/>
      <c r="X49" s="220" t="s">
        <v>177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271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34</v>
      </c>
      <c r="B50" s="249" t="s">
        <v>752</v>
      </c>
      <c r="C50" s="258" t="s">
        <v>753</v>
      </c>
      <c r="D50" s="250" t="s">
        <v>527</v>
      </c>
      <c r="E50" s="251">
        <v>1</v>
      </c>
      <c r="F50" s="252"/>
      <c r="G50" s="253">
        <f>ROUND(E50*F50,2)</f>
        <v>0</v>
      </c>
      <c r="H50" s="252"/>
      <c r="I50" s="253">
        <f>ROUND(E50*H50,2)</f>
        <v>0</v>
      </c>
      <c r="J50" s="252"/>
      <c r="K50" s="253">
        <f>ROUND(E50*J50,2)</f>
        <v>0</v>
      </c>
      <c r="L50" s="253">
        <v>15</v>
      </c>
      <c r="M50" s="253">
        <f>G50*(1+L50/100)</f>
        <v>0</v>
      </c>
      <c r="N50" s="253">
        <v>8.0000000000000007E-5</v>
      </c>
      <c r="O50" s="253">
        <f>ROUND(E50*N50,2)</f>
        <v>0</v>
      </c>
      <c r="P50" s="253">
        <v>3.0000000000000001E-3</v>
      </c>
      <c r="Q50" s="253">
        <f>ROUND(E50*P50,2)</f>
        <v>0</v>
      </c>
      <c r="R50" s="253" t="s">
        <v>317</v>
      </c>
      <c r="S50" s="253" t="s">
        <v>154</v>
      </c>
      <c r="T50" s="254" t="s">
        <v>154</v>
      </c>
      <c r="U50" s="220">
        <v>0.32400000000000001</v>
      </c>
      <c r="V50" s="220">
        <f>ROUND(E50*U50,2)</f>
        <v>0.32</v>
      </c>
      <c r="W50" s="220"/>
      <c r="X50" s="220" t="s">
        <v>177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271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48">
        <v>35</v>
      </c>
      <c r="B51" s="249" t="s">
        <v>684</v>
      </c>
      <c r="C51" s="258" t="s">
        <v>685</v>
      </c>
      <c r="D51" s="250" t="s">
        <v>206</v>
      </c>
      <c r="E51" s="251">
        <v>60</v>
      </c>
      <c r="F51" s="252"/>
      <c r="G51" s="253">
        <f>ROUND(E51*F51,2)</f>
        <v>0</v>
      </c>
      <c r="H51" s="252"/>
      <c r="I51" s="253">
        <f>ROUND(E51*H51,2)</f>
        <v>0</v>
      </c>
      <c r="J51" s="252"/>
      <c r="K51" s="253">
        <f>ROUND(E51*J51,2)</f>
        <v>0</v>
      </c>
      <c r="L51" s="253">
        <v>15</v>
      </c>
      <c r="M51" s="253">
        <f>G51*(1+L51/100)</f>
        <v>0</v>
      </c>
      <c r="N51" s="253">
        <v>4.8999999999999998E-4</v>
      </c>
      <c r="O51" s="253">
        <f>ROUND(E51*N51,2)</f>
        <v>0.03</v>
      </c>
      <c r="P51" s="253">
        <v>2E-3</v>
      </c>
      <c r="Q51" s="253">
        <f>ROUND(E51*P51,2)</f>
        <v>0.12</v>
      </c>
      <c r="R51" s="253" t="s">
        <v>317</v>
      </c>
      <c r="S51" s="253" t="s">
        <v>154</v>
      </c>
      <c r="T51" s="254" t="s">
        <v>154</v>
      </c>
      <c r="U51" s="220">
        <v>0.17599999999999999</v>
      </c>
      <c r="V51" s="220">
        <f>ROUND(E51*U51,2)</f>
        <v>10.56</v>
      </c>
      <c r="W51" s="220"/>
      <c r="X51" s="220" t="s">
        <v>177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271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36</v>
      </c>
      <c r="B52" s="249" t="s">
        <v>754</v>
      </c>
      <c r="C52" s="258" t="s">
        <v>755</v>
      </c>
      <c r="D52" s="250" t="s">
        <v>206</v>
      </c>
      <c r="E52" s="251">
        <v>60</v>
      </c>
      <c r="F52" s="252"/>
      <c r="G52" s="253">
        <f>ROUND(E52*F52,2)</f>
        <v>0</v>
      </c>
      <c r="H52" s="252"/>
      <c r="I52" s="253">
        <f>ROUND(E52*H52,2)</f>
        <v>0</v>
      </c>
      <c r="J52" s="252"/>
      <c r="K52" s="253">
        <f>ROUND(E52*J52,2)</f>
        <v>0</v>
      </c>
      <c r="L52" s="253">
        <v>15</v>
      </c>
      <c r="M52" s="253">
        <f>G52*(1+L52/100)</f>
        <v>0</v>
      </c>
      <c r="N52" s="253">
        <v>5.0000000000000002E-5</v>
      </c>
      <c r="O52" s="253">
        <f>ROUND(E52*N52,2)</f>
        <v>0</v>
      </c>
      <c r="P52" s="253">
        <v>0</v>
      </c>
      <c r="Q52" s="253">
        <f>ROUND(E52*P52,2)</f>
        <v>0</v>
      </c>
      <c r="R52" s="253" t="s">
        <v>113</v>
      </c>
      <c r="S52" s="253" t="s">
        <v>154</v>
      </c>
      <c r="T52" s="254" t="s">
        <v>154</v>
      </c>
      <c r="U52" s="220">
        <v>7.8E-2</v>
      </c>
      <c r="V52" s="220">
        <f>ROUND(E52*U52,2)</f>
        <v>4.68</v>
      </c>
      <c r="W52" s="220"/>
      <c r="X52" s="220" t="s">
        <v>177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477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37</v>
      </c>
      <c r="B53" s="249" t="s">
        <v>691</v>
      </c>
      <c r="C53" s="258" t="s">
        <v>692</v>
      </c>
      <c r="D53" s="250" t="s">
        <v>527</v>
      </c>
      <c r="E53" s="251">
        <v>2</v>
      </c>
      <c r="F53" s="252"/>
      <c r="G53" s="253">
        <f>ROUND(E53*F53,2)</f>
        <v>0</v>
      </c>
      <c r="H53" s="252"/>
      <c r="I53" s="253">
        <f>ROUND(E53*H53,2)</f>
        <v>0</v>
      </c>
      <c r="J53" s="252"/>
      <c r="K53" s="253">
        <f>ROUND(E53*J53,2)</f>
        <v>0</v>
      </c>
      <c r="L53" s="253">
        <v>15</v>
      </c>
      <c r="M53" s="253">
        <f>G53*(1+L53/100)</f>
        <v>0</v>
      </c>
      <c r="N53" s="253">
        <v>3.0000000000000001E-5</v>
      </c>
      <c r="O53" s="253">
        <f>ROUND(E53*N53,2)</f>
        <v>0</v>
      </c>
      <c r="P53" s="253">
        <v>0</v>
      </c>
      <c r="Q53" s="253">
        <f>ROUND(E53*P53,2)</f>
        <v>0</v>
      </c>
      <c r="R53" s="253" t="s">
        <v>113</v>
      </c>
      <c r="S53" s="253" t="s">
        <v>154</v>
      </c>
      <c r="T53" s="254" t="s">
        <v>154</v>
      </c>
      <c r="U53" s="220">
        <v>0.14130000000000001</v>
      </c>
      <c r="V53" s="220">
        <f>ROUND(E53*U53,2)</f>
        <v>0.28000000000000003</v>
      </c>
      <c r="W53" s="220"/>
      <c r="X53" s="220" t="s">
        <v>177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477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8">
        <v>38</v>
      </c>
      <c r="B54" s="249" t="s">
        <v>756</v>
      </c>
      <c r="C54" s="258" t="s">
        <v>757</v>
      </c>
      <c r="D54" s="250" t="s">
        <v>527</v>
      </c>
      <c r="E54" s="251">
        <v>1</v>
      </c>
      <c r="F54" s="252"/>
      <c r="G54" s="253">
        <f>ROUND(E54*F54,2)</f>
        <v>0</v>
      </c>
      <c r="H54" s="252"/>
      <c r="I54" s="253">
        <f>ROUND(E54*H54,2)</f>
        <v>0</v>
      </c>
      <c r="J54" s="252"/>
      <c r="K54" s="253">
        <f>ROUND(E54*J54,2)</f>
        <v>0</v>
      </c>
      <c r="L54" s="253">
        <v>15</v>
      </c>
      <c r="M54" s="253">
        <f>G54*(1+L54/100)</f>
        <v>0</v>
      </c>
      <c r="N54" s="253">
        <v>2.2000000000000001E-4</v>
      </c>
      <c r="O54" s="253">
        <f>ROUND(E54*N54,2)</f>
        <v>0</v>
      </c>
      <c r="P54" s="253">
        <v>0</v>
      </c>
      <c r="Q54" s="253">
        <f>ROUND(E54*P54,2)</f>
        <v>0</v>
      </c>
      <c r="R54" s="253" t="s">
        <v>113</v>
      </c>
      <c r="S54" s="253" t="s">
        <v>154</v>
      </c>
      <c r="T54" s="254" t="s">
        <v>154</v>
      </c>
      <c r="U54" s="220">
        <v>0.23200000000000001</v>
      </c>
      <c r="V54" s="220">
        <f>ROUND(E54*U54,2)</f>
        <v>0.23</v>
      </c>
      <c r="W54" s="220"/>
      <c r="X54" s="220" t="s">
        <v>177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477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39</v>
      </c>
      <c r="B55" s="249" t="s">
        <v>758</v>
      </c>
      <c r="C55" s="258" t="s">
        <v>759</v>
      </c>
      <c r="D55" s="250" t="s">
        <v>206</v>
      </c>
      <c r="E55" s="251">
        <v>40</v>
      </c>
      <c r="F55" s="252"/>
      <c r="G55" s="253">
        <f>ROUND(E55*F55,2)</f>
        <v>0</v>
      </c>
      <c r="H55" s="252"/>
      <c r="I55" s="253">
        <f>ROUND(E55*H55,2)</f>
        <v>0</v>
      </c>
      <c r="J55" s="252"/>
      <c r="K55" s="253">
        <f>ROUND(E55*J55,2)</f>
        <v>0</v>
      </c>
      <c r="L55" s="253">
        <v>15</v>
      </c>
      <c r="M55" s="253">
        <f>G55*(1+L55/100)</f>
        <v>0</v>
      </c>
      <c r="N55" s="253">
        <v>0</v>
      </c>
      <c r="O55" s="253">
        <f>ROUND(E55*N55,2)</f>
        <v>0</v>
      </c>
      <c r="P55" s="253">
        <v>0</v>
      </c>
      <c r="Q55" s="253">
        <f>ROUND(E55*P55,2)</f>
        <v>0</v>
      </c>
      <c r="R55" s="253"/>
      <c r="S55" s="253" t="s">
        <v>154</v>
      </c>
      <c r="T55" s="254" t="s">
        <v>154</v>
      </c>
      <c r="U55" s="220">
        <v>5.7000000000000002E-2</v>
      </c>
      <c r="V55" s="220">
        <f>ROUND(E55*U55,2)</f>
        <v>2.2799999999999998</v>
      </c>
      <c r="W55" s="220"/>
      <c r="X55" s="220" t="s">
        <v>177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477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40</v>
      </c>
      <c r="B56" s="249" t="s">
        <v>760</v>
      </c>
      <c r="C56" s="258" t="s">
        <v>761</v>
      </c>
      <c r="D56" s="250" t="s">
        <v>206</v>
      </c>
      <c r="E56" s="251">
        <v>20</v>
      </c>
      <c r="F56" s="252"/>
      <c r="G56" s="253">
        <f>ROUND(E56*F56,2)</f>
        <v>0</v>
      </c>
      <c r="H56" s="252"/>
      <c r="I56" s="253">
        <f>ROUND(E56*H56,2)</f>
        <v>0</v>
      </c>
      <c r="J56" s="252"/>
      <c r="K56" s="253">
        <f>ROUND(E56*J56,2)</f>
        <v>0</v>
      </c>
      <c r="L56" s="253">
        <v>15</v>
      </c>
      <c r="M56" s="253">
        <f>G56*(1+L56/100)</f>
        <v>0</v>
      </c>
      <c r="N56" s="253">
        <v>0</v>
      </c>
      <c r="O56" s="253">
        <f>ROUND(E56*N56,2)</f>
        <v>0</v>
      </c>
      <c r="P56" s="253">
        <v>0</v>
      </c>
      <c r="Q56" s="253">
        <f>ROUND(E56*P56,2)</f>
        <v>0</v>
      </c>
      <c r="R56" s="253"/>
      <c r="S56" s="253" t="s">
        <v>154</v>
      </c>
      <c r="T56" s="254" t="s">
        <v>154</v>
      </c>
      <c r="U56" s="220">
        <v>6.1830000000000003E-2</v>
      </c>
      <c r="V56" s="220">
        <f>ROUND(E56*U56,2)</f>
        <v>1.24</v>
      </c>
      <c r="W56" s="220"/>
      <c r="X56" s="220" t="s">
        <v>177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477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41</v>
      </c>
      <c r="B57" s="249" t="s">
        <v>762</v>
      </c>
      <c r="C57" s="258" t="s">
        <v>763</v>
      </c>
      <c r="D57" s="250" t="s">
        <v>527</v>
      </c>
      <c r="E57" s="251">
        <v>1</v>
      </c>
      <c r="F57" s="252"/>
      <c r="G57" s="253">
        <f>ROUND(E57*F57,2)</f>
        <v>0</v>
      </c>
      <c r="H57" s="252"/>
      <c r="I57" s="253">
        <f>ROUND(E57*H57,2)</f>
        <v>0</v>
      </c>
      <c r="J57" s="252"/>
      <c r="K57" s="253">
        <f>ROUND(E57*J57,2)</f>
        <v>0</v>
      </c>
      <c r="L57" s="253">
        <v>15</v>
      </c>
      <c r="M57" s="253">
        <f>G57*(1+L57/100)</f>
        <v>0</v>
      </c>
      <c r="N57" s="253">
        <v>0</v>
      </c>
      <c r="O57" s="253">
        <f>ROUND(E57*N57,2)</f>
        <v>0</v>
      </c>
      <c r="P57" s="253">
        <v>0</v>
      </c>
      <c r="Q57" s="253">
        <f>ROUND(E57*P57,2)</f>
        <v>0</v>
      </c>
      <c r="R57" s="253"/>
      <c r="S57" s="253" t="s">
        <v>154</v>
      </c>
      <c r="T57" s="254" t="s">
        <v>154</v>
      </c>
      <c r="U57" s="220">
        <v>0.215</v>
      </c>
      <c r="V57" s="220">
        <f>ROUND(E57*U57,2)</f>
        <v>0.22</v>
      </c>
      <c r="W57" s="220"/>
      <c r="X57" s="220" t="s">
        <v>177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477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42</v>
      </c>
      <c r="B58" s="249" t="s">
        <v>764</v>
      </c>
      <c r="C58" s="258" t="s">
        <v>765</v>
      </c>
      <c r="D58" s="250" t="s">
        <v>220</v>
      </c>
      <c r="E58" s="251">
        <v>1</v>
      </c>
      <c r="F58" s="252"/>
      <c r="G58" s="253">
        <f>ROUND(E58*F58,2)</f>
        <v>0</v>
      </c>
      <c r="H58" s="252"/>
      <c r="I58" s="253">
        <f>ROUND(E58*H58,2)</f>
        <v>0</v>
      </c>
      <c r="J58" s="252"/>
      <c r="K58" s="253">
        <f>ROUND(E58*J58,2)</f>
        <v>0</v>
      </c>
      <c r="L58" s="253">
        <v>15</v>
      </c>
      <c r="M58" s="253">
        <f>G58*(1+L58/100)</f>
        <v>0</v>
      </c>
      <c r="N58" s="253">
        <v>0</v>
      </c>
      <c r="O58" s="253">
        <f>ROUND(E58*N58,2)</f>
        <v>0</v>
      </c>
      <c r="P58" s="253">
        <v>0</v>
      </c>
      <c r="Q58" s="253">
        <f>ROUND(E58*P58,2)</f>
        <v>0</v>
      </c>
      <c r="R58" s="253"/>
      <c r="S58" s="253" t="s">
        <v>176</v>
      </c>
      <c r="T58" s="254" t="s">
        <v>155</v>
      </c>
      <c r="U58" s="220">
        <v>0</v>
      </c>
      <c r="V58" s="220">
        <f>ROUND(E58*U58,2)</f>
        <v>0</v>
      </c>
      <c r="W58" s="220"/>
      <c r="X58" s="220" t="s">
        <v>177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271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43</v>
      </c>
      <c r="B59" s="249" t="s">
        <v>766</v>
      </c>
      <c r="C59" s="258" t="s">
        <v>767</v>
      </c>
      <c r="D59" s="250" t="s">
        <v>220</v>
      </c>
      <c r="E59" s="251">
        <v>1</v>
      </c>
      <c r="F59" s="252"/>
      <c r="G59" s="253">
        <f>ROUND(E59*F59,2)</f>
        <v>0</v>
      </c>
      <c r="H59" s="252"/>
      <c r="I59" s="253">
        <f>ROUND(E59*H59,2)</f>
        <v>0</v>
      </c>
      <c r="J59" s="252"/>
      <c r="K59" s="253">
        <f>ROUND(E59*J59,2)</f>
        <v>0</v>
      </c>
      <c r="L59" s="253">
        <v>15</v>
      </c>
      <c r="M59" s="253">
        <f>G59*(1+L59/100)</f>
        <v>0</v>
      </c>
      <c r="N59" s="253">
        <v>0</v>
      </c>
      <c r="O59" s="253">
        <f>ROUND(E59*N59,2)</f>
        <v>0</v>
      </c>
      <c r="P59" s="253">
        <v>0</v>
      </c>
      <c r="Q59" s="253">
        <f>ROUND(E59*P59,2)</f>
        <v>0</v>
      </c>
      <c r="R59" s="253"/>
      <c r="S59" s="253" t="s">
        <v>176</v>
      </c>
      <c r="T59" s="254" t="s">
        <v>155</v>
      </c>
      <c r="U59" s="220">
        <v>0</v>
      </c>
      <c r="V59" s="220">
        <f>ROUND(E59*U59,2)</f>
        <v>0</v>
      </c>
      <c r="W59" s="220"/>
      <c r="X59" s="220" t="s">
        <v>177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271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44</v>
      </c>
      <c r="B60" s="249" t="s">
        <v>768</v>
      </c>
      <c r="C60" s="258" t="s">
        <v>769</v>
      </c>
      <c r="D60" s="250" t="s">
        <v>220</v>
      </c>
      <c r="E60" s="251">
        <v>1</v>
      </c>
      <c r="F60" s="252"/>
      <c r="G60" s="253">
        <f>ROUND(E60*F60,2)</f>
        <v>0</v>
      </c>
      <c r="H60" s="252"/>
      <c r="I60" s="253">
        <f>ROUND(E60*H60,2)</f>
        <v>0</v>
      </c>
      <c r="J60" s="252"/>
      <c r="K60" s="253">
        <f>ROUND(E60*J60,2)</f>
        <v>0</v>
      </c>
      <c r="L60" s="253">
        <v>15</v>
      </c>
      <c r="M60" s="253">
        <f>G60*(1+L60/100)</f>
        <v>0</v>
      </c>
      <c r="N60" s="253">
        <v>0</v>
      </c>
      <c r="O60" s="253">
        <f>ROUND(E60*N60,2)</f>
        <v>0</v>
      </c>
      <c r="P60" s="253">
        <v>0</v>
      </c>
      <c r="Q60" s="253">
        <f>ROUND(E60*P60,2)</f>
        <v>0</v>
      </c>
      <c r="R60" s="253"/>
      <c r="S60" s="253" t="s">
        <v>176</v>
      </c>
      <c r="T60" s="254" t="s">
        <v>155</v>
      </c>
      <c r="U60" s="220">
        <v>0</v>
      </c>
      <c r="V60" s="220">
        <f>ROUND(E60*U60,2)</f>
        <v>0</v>
      </c>
      <c r="W60" s="220"/>
      <c r="X60" s="220" t="s">
        <v>177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271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45</v>
      </c>
      <c r="B61" s="249" t="s">
        <v>770</v>
      </c>
      <c r="C61" s="258" t="s">
        <v>771</v>
      </c>
      <c r="D61" s="250" t="s">
        <v>527</v>
      </c>
      <c r="E61" s="251">
        <v>1</v>
      </c>
      <c r="F61" s="252"/>
      <c r="G61" s="253">
        <f>ROUND(E61*F61,2)</f>
        <v>0</v>
      </c>
      <c r="H61" s="252"/>
      <c r="I61" s="253">
        <f>ROUND(E61*H61,2)</f>
        <v>0</v>
      </c>
      <c r="J61" s="252"/>
      <c r="K61" s="253">
        <f>ROUND(E61*J61,2)</f>
        <v>0</v>
      </c>
      <c r="L61" s="253">
        <v>15</v>
      </c>
      <c r="M61" s="253">
        <f>G61*(1+L61/100)</f>
        <v>0</v>
      </c>
      <c r="N61" s="253">
        <v>0</v>
      </c>
      <c r="O61" s="253">
        <f>ROUND(E61*N61,2)</f>
        <v>0</v>
      </c>
      <c r="P61" s="253">
        <v>0</v>
      </c>
      <c r="Q61" s="253">
        <f>ROUND(E61*P61,2)</f>
        <v>0</v>
      </c>
      <c r="R61" s="253"/>
      <c r="S61" s="253" t="s">
        <v>154</v>
      </c>
      <c r="T61" s="254" t="s">
        <v>154</v>
      </c>
      <c r="U61" s="220">
        <v>0.20166999999999999</v>
      </c>
      <c r="V61" s="220">
        <f>ROUND(E61*U61,2)</f>
        <v>0.2</v>
      </c>
      <c r="W61" s="220"/>
      <c r="X61" s="220" t="s">
        <v>177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477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33.75" outlineLevel="1" x14ac:dyDescent="0.2">
      <c r="A62" s="248">
        <v>46</v>
      </c>
      <c r="B62" s="249" t="s">
        <v>772</v>
      </c>
      <c r="C62" s="258" t="s">
        <v>773</v>
      </c>
      <c r="D62" s="250" t="s">
        <v>206</v>
      </c>
      <c r="E62" s="251">
        <v>20</v>
      </c>
      <c r="F62" s="252"/>
      <c r="G62" s="253">
        <f>ROUND(E62*F62,2)</f>
        <v>0</v>
      </c>
      <c r="H62" s="252"/>
      <c r="I62" s="253">
        <f>ROUND(E62*H62,2)</f>
        <v>0</v>
      </c>
      <c r="J62" s="252"/>
      <c r="K62" s="253">
        <f>ROUND(E62*J62,2)</f>
        <v>0</v>
      </c>
      <c r="L62" s="253">
        <v>15</v>
      </c>
      <c r="M62" s="253">
        <f>G62*(1+L62/100)</f>
        <v>0</v>
      </c>
      <c r="N62" s="253">
        <v>0</v>
      </c>
      <c r="O62" s="253">
        <f>ROUND(E62*N62,2)</f>
        <v>0</v>
      </c>
      <c r="P62" s="253">
        <v>0</v>
      </c>
      <c r="Q62" s="253">
        <f>ROUND(E62*P62,2)</f>
        <v>0</v>
      </c>
      <c r="R62" s="253" t="s">
        <v>407</v>
      </c>
      <c r="S62" s="253" t="s">
        <v>154</v>
      </c>
      <c r="T62" s="254" t="s">
        <v>154</v>
      </c>
      <c r="U62" s="220">
        <v>0</v>
      </c>
      <c r="V62" s="220">
        <f>ROUND(E62*U62,2)</f>
        <v>0</v>
      </c>
      <c r="W62" s="220"/>
      <c r="X62" s="220" t="s">
        <v>408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581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47</v>
      </c>
      <c r="B63" s="249" t="s">
        <v>774</v>
      </c>
      <c r="C63" s="258" t="s">
        <v>775</v>
      </c>
      <c r="D63" s="250" t="s">
        <v>690</v>
      </c>
      <c r="E63" s="251">
        <v>1</v>
      </c>
      <c r="F63" s="252"/>
      <c r="G63" s="253">
        <f>ROUND(E63*F63,2)</f>
        <v>0</v>
      </c>
      <c r="H63" s="252"/>
      <c r="I63" s="253">
        <f>ROUND(E63*H63,2)</f>
        <v>0</v>
      </c>
      <c r="J63" s="252"/>
      <c r="K63" s="253">
        <f>ROUND(E63*J63,2)</f>
        <v>0</v>
      </c>
      <c r="L63" s="253">
        <v>15</v>
      </c>
      <c r="M63" s="253">
        <f>G63*(1+L63/100)</f>
        <v>0</v>
      </c>
      <c r="N63" s="253">
        <v>0</v>
      </c>
      <c r="O63" s="253">
        <f>ROUND(E63*N63,2)</f>
        <v>0</v>
      </c>
      <c r="P63" s="253">
        <v>0</v>
      </c>
      <c r="Q63" s="253">
        <f>ROUND(E63*P63,2)</f>
        <v>0</v>
      </c>
      <c r="R63" s="253"/>
      <c r="S63" s="253" t="s">
        <v>176</v>
      </c>
      <c r="T63" s="254" t="s">
        <v>155</v>
      </c>
      <c r="U63" s="220">
        <v>0</v>
      </c>
      <c r="V63" s="220">
        <f>ROUND(E63*U63,2)</f>
        <v>0</v>
      </c>
      <c r="W63" s="220"/>
      <c r="X63" s="220" t="s">
        <v>408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581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48</v>
      </c>
      <c r="B64" s="249" t="s">
        <v>776</v>
      </c>
      <c r="C64" s="258" t="s">
        <v>777</v>
      </c>
      <c r="D64" s="250" t="s">
        <v>527</v>
      </c>
      <c r="E64" s="251">
        <v>1</v>
      </c>
      <c r="F64" s="252"/>
      <c r="G64" s="253">
        <f>ROUND(E64*F64,2)</f>
        <v>0</v>
      </c>
      <c r="H64" s="252"/>
      <c r="I64" s="253">
        <f>ROUND(E64*H64,2)</f>
        <v>0</v>
      </c>
      <c r="J64" s="252"/>
      <c r="K64" s="253">
        <f>ROUND(E64*J64,2)</f>
        <v>0</v>
      </c>
      <c r="L64" s="253">
        <v>15</v>
      </c>
      <c r="M64" s="253">
        <f>G64*(1+L64/100)</f>
        <v>0</v>
      </c>
      <c r="N64" s="253">
        <v>1E-4</v>
      </c>
      <c r="O64" s="253">
        <f>ROUND(E64*N64,2)</f>
        <v>0</v>
      </c>
      <c r="P64" s="253">
        <v>0</v>
      </c>
      <c r="Q64" s="253">
        <f>ROUND(E64*P64,2)</f>
        <v>0</v>
      </c>
      <c r="R64" s="253"/>
      <c r="S64" s="253" t="s">
        <v>176</v>
      </c>
      <c r="T64" s="254" t="s">
        <v>155</v>
      </c>
      <c r="U64" s="220">
        <v>0</v>
      </c>
      <c r="V64" s="220">
        <f>ROUND(E64*U64,2)</f>
        <v>0</v>
      </c>
      <c r="W64" s="220"/>
      <c r="X64" s="220" t="s">
        <v>408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581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49</v>
      </c>
      <c r="B65" s="249" t="s">
        <v>778</v>
      </c>
      <c r="C65" s="258" t="s">
        <v>779</v>
      </c>
      <c r="D65" s="250" t="s">
        <v>206</v>
      </c>
      <c r="E65" s="251">
        <v>40</v>
      </c>
      <c r="F65" s="252"/>
      <c r="G65" s="253">
        <f>ROUND(E65*F65,2)</f>
        <v>0</v>
      </c>
      <c r="H65" s="252"/>
      <c r="I65" s="253">
        <f>ROUND(E65*H65,2)</f>
        <v>0</v>
      </c>
      <c r="J65" s="252"/>
      <c r="K65" s="253">
        <f>ROUND(E65*J65,2)</f>
        <v>0</v>
      </c>
      <c r="L65" s="253">
        <v>15</v>
      </c>
      <c r="M65" s="253">
        <f>G65*(1+L65/100)</f>
        <v>0</v>
      </c>
      <c r="N65" s="253">
        <v>0</v>
      </c>
      <c r="O65" s="253">
        <f>ROUND(E65*N65,2)</f>
        <v>0</v>
      </c>
      <c r="P65" s="253">
        <v>0</v>
      </c>
      <c r="Q65" s="253">
        <f>ROUND(E65*P65,2)</f>
        <v>0</v>
      </c>
      <c r="R65" s="253"/>
      <c r="S65" s="253" t="s">
        <v>176</v>
      </c>
      <c r="T65" s="254" t="s">
        <v>155</v>
      </c>
      <c r="U65" s="220">
        <v>0</v>
      </c>
      <c r="V65" s="220">
        <f>ROUND(E65*U65,2)</f>
        <v>0</v>
      </c>
      <c r="W65" s="220"/>
      <c r="X65" s="220" t="s">
        <v>408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581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50</v>
      </c>
      <c r="B66" s="249" t="s">
        <v>780</v>
      </c>
      <c r="C66" s="258" t="s">
        <v>781</v>
      </c>
      <c r="D66" s="250" t="s">
        <v>527</v>
      </c>
      <c r="E66" s="251">
        <v>1</v>
      </c>
      <c r="F66" s="252"/>
      <c r="G66" s="253">
        <f>ROUND(E66*F66,2)</f>
        <v>0</v>
      </c>
      <c r="H66" s="252"/>
      <c r="I66" s="253">
        <f>ROUND(E66*H66,2)</f>
        <v>0</v>
      </c>
      <c r="J66" s="252"/>
      <c r="K66" s="253">
        <f>ROUND(E66*J66,2)</f>
        <v>0</v>
      </c>
      <c r="L66" s="253">
        <v>15</v>
      </c>
      <c r="M66" s="253">
        <f>G66*(1+L66/100)</f>
        <v>0</v>
      </c>
      <c r="N66" s="253">
        <v>0</v>
      </c>
      <c r="O66" s="253">
        <f>ROUND(E66*N66,2)</f>
        <v>0</v>
      </c>
      <c r="P66" s="253">
        <v>0</v>
      </c>
      <c r="Q66" s="253">
        <f>ROUND(E66*P66,2)</f>
        <v>0</v>
      </c>
      <c r="R66" s="253" t="s">
        <v>407</v>
      </c>
      <c r="S66" s="253" t="s">
        <v>154</v>
      </c>
      <c r="T66" s="254" t="s">
        <v>154</v>
      </c>
      <c r="U66" s="220">
        <v>0</v>
      </c>
      <c r="V66" s="220">
        <f>ROUND(E66*U66,2)</f>
        <v>0</v>
      </c>
      <c r="W66" s="220"/>
      <c r="X66" s="220" t="s">
        <v>408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581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">
      <c r="A67" s="222" t="s">
        <v>149</v>
      </c>
      <c r="B67" s="223" t="s">
        <v>113</v>
      </c>
      <c r="C67" s="238" t="s">
        <v>114</v>
      </c>
      <c r="D67" s="224"/>
      <c r="E67" s="225"/>
      <c r="F67" s="226"/>
      <c r="G67" s="226">
        <f>SUMIF(AG68:AG68,"&lt;&gt;NOR",G68:G68)</f>
        <v>0</v>
      </c>
      <c r="H67" s="226"/>
      <c r="I67" s="226">
        <f>SUM(I68:I68)</f>
        <v>0</v>
      </c>
      <c r="J67" s="226"/>
      <c r="K67" s="226">
        <f>SUM(K68:K68)</f>
        <v>0</v>
      </c>
      <c r="L67" s="226"/>
      <c r="M67" s="226">
        <f>SUM(M68:M68)</f>
        <v>0</v>
      </c>
      <c r="N67" s="226"/>
      <c r="O67" s="226">
        <f>SUM(O68:O68)</f>
        <v>0</v>
      </c>
      <c r="P67" s="226"/>
      <c r="Q67" s="226">
        <f>SUM(Q68:Q68)</f>
        <v>0</v>
      </c>
      <c r="R67" s="226"/>
      <c r="S67" s="226"/>
      <c r="T67" s="227"/>
      <c r="U67" s="221"/>
      <c r="V67" s="221">
        <f>SUM(V68:V68)</f>
        <v>0</v>
      </c>
      <c r="W67" s="221"/>
      <c r="X67" s="221"/>
      <c r="AG67" t="s">
        <v>150</v>
      </c>
    </row>
    <row r="68" spans="1:60" outlineLevel="1" x14ac:dyDescent="0.2">
      <c r="A68" s="228">
        <v>51</v>
      </c>
      <c r="B68" s="229" t="s">
        <v>782</v>
      </c>
      <c r="C68" s="239" t="s">
        <v>783</v>
      </c>
      <c r="D68" s="230" t="s">
        <v>690</v>
      </c>
      <c r="E68" s="231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15</v>
      </c>
      <c r="M68" s="233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3"/>
      <c r="S68" s="233" t="s">
        <v>154</v>
      </c>
      <c r="T68" s="234" t="s">
        <v>155</v>
      </c>
      <c r="U68" s="220">
        <v>0</v>
      </c>
      <c r="V68" s="220">
        <f>ROUND(E68*U68,2)</f>
        <v>0</v>
      </c>
      <c r="W68" s="220"/>
      <c r="X68" s="220" t="s">
        <v>156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784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3"/>
      <c r="B69" s="4"/>
      <c r="C69" s="241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136</v>
      </c>
    </row>
    <row r="70" spans="1:60" x14ac:dyDescent="0.2">
      <c r="A70" s="214"/>
      <c r="B70" s="215" t="s">
        <v>29</v>
      </c>
      <c r="C70" s="242"/>
      <c r="D70" s="216"/>
      <c r="E70" s="217"/>
      <c r="F70" s="217"/>
      <c r="G70" s="237">
        <f>G8+G48+G67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172</v>
      </c>
    </row>
    <row r="71" spans="1:60" x14ac:dyDescent="0.2">
      <c r="C71" s="243"/>
      <c r="D71" s="10"/>
      <c r="AG71" t="s">
        <v>173</v>
      </c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1">
    <mergeCell ref="C36:G36"/>
    <mergeCell ref="C38:G38"/>
    <mergeCell ref="C40:G40"/>
    <mergeCell ref="C42:G42"/>
    <mergeCell ref="C44:G44"/>
    <mergeCell ref="A1:G1"/>
    <mergeCell ref="C2:G2"/>
    <mergeCell ref="C3:G3"/>
    <mergeCell ref="C4:G4"/>
    <mergeCell ref="C32:G32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 00 Naklady</vt:lpstr>
      <vt:lpstr>SO01 D.1.1 Pol</vt:lpstr>
      <vt:lpstr>SO01 D.1.4.2 Pol</vt:lpstr>
      <vt:lpstr>SO01 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'SO01 D.1.1 Pol'!Názvy_tisku</vt:lpstr>
      <vt:lpstr>'SO01 D.1.4.2 Pol'!Názvy_tisku</vt:lpstr>
      <vt:lpstr>'SO01 D.1.4.4 Pol'!Názvy_tisku</vt:lpstr>
      <vt:lpstr>oadresa</vt:lpstr>
      <vt:lpstr>Stavba!Objednatel</vt:lpstr>
      <vt:lpstr>Stavba!Objekt</vt:lpstr>
      <vt:lpstr>'00 00 Naklady'!Oblast_tisku</vt:lpstr>
      <vt:lpstr>'SO01 D.1.1 Pol'!Oblast_tisku</vt:lpstr>
      <vt:lpstr>'SO01 D.1.4.2 Pol'!Oblast_tisku</vt:lpstr>
      <vt:lpstr>'SO01 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2021-05-17T12:41:35Z</dcterms:modified>
</cp:coreProperties>
</file>